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100" windowHeight="8640" activeTab="0"/>
  </bookViews>
  <sheets>
    <sheet name="Mártély összesen" sheetId="1" r:id="rId1"/>
    <sheet name="Önkormányzat" sheetId="2" r:id="rId2"/>
    <sheet name="Gondozási Kp" sheetId="3" r:id="rId3"/>
    <sheet name="ÁMK" sheetId="4" r:id="rId4"/>
    <sheet name="Normatíva" sheetId="5" r:id="rId5"/>
    <sheet name="Előirányzat felhasználás" sheetId="6" r:id="rId6"/>
    <sheet name="Pályázatok" sheetId="7" r:id="rId7"/>
  </sheets>
  <definedNames/>
  <calcPr fullCalcOnLoad="1"/>
</workbook>
</file>

<file path=xl/sharedStrings.xml><?xml version="1.0" encoding="utf-8"?>
<sst xmlns="http://schemas.openxmlformats.org/spreadsheetml/2006/main" count="1541" uniqueCount="415">
  <si>
    <t>Mártély Község Önkormányzat</t>
  </si>
  <si>
    <t>Cím</t>
  </si>
  <si>
    <t>Alcím</t>
  </si>
  <si>
    <t>Előir. csoport</t>
  </si>
  <si>
    <t>Kiem.előir.</t>
  </si>
  <si>
    <t>Alcím név</t>
  </si>
  <si>
    <t>Előir.csop név</t>
  </si>
  <si>
    <t>Kiemelt ei.neve</t>
  </si>
  <si>
    <t>Kiadás</t>
  </si>
  <si>
    <t>Bevétel</t>
  </si>
  <si>
    <t>Eredeti előirányzat</t>
  </si>
  <si>
    <t>Módosított előirányzat 2013.05.29</t>
  </si>
  <si>
    <t>I.</t>
  </si>
  <si>
    <t>Működési költségvetés</t>
  </si>
  <si>
    <t>Működési bevételek</t>
  </si>
  <si>
    <t>1.1</t>
  </si>
  <si>
    <t>Int.működ.kapcs.bevétel</t>
  </si>
  <si>
    <t>1.2</t>
  </si>
  <si>
    <t>ÁFA bevétel</t>
  </si>
  <si>
    <t>2</t>
  </si>
  <si>
    <t>Sajátos működési bevételek</t>
  </si>
  <si>
    <t>2.1</t>
  </si>
  <si>
    <t>Magánszemélyek kommunális adója</t>
  </si>
  <si>
    <t>2.2</t>
  </si>
  <si>
    <t>Idegenforgalmi adó tartózkodás után</t>
  </si>
  <si>
    <t>2.3</t>
  </si>
  <si>
    <t>Iparűzési adó</t>
  </si>
  <si>
    <t>2.4</t>
  </si>
  <si>
    <t>Pótlékok, bírságok</t>
  </si>
  <si>
    <t>2.5</t>
  </si>
  <si>
    <t>Gépjárműadó</t>
  </si>
  <si>
    <t>2.6</t>
  </si>
  <si>
    <t>Talajterhelési díj</t>
  </si>
  <si>
    <t>2.7</t>
  </si>
  <si>
    <t>Egyéb sajátos bevétel</t>
  </si>
  <si>
    <t>3</t>
  </si>
  <si>
    <t>Önkormányzat költségvetési támog.</t>
  </si>
  <si>
    <t>3.1</t>
  </si>
  <si>
    <t>I. Általános feladatok támogatása</t>
  </si>
  <si>
    <t>3.2</t>
  </si>
  <si>
    <t>II. Települési önkormányzatok köznevelési és gyermekétkeztetési feladatainak támogatása (óvoda működtetés, étkeztetés)</t>
  </si>
  <si>
    <t>3.3</t>
  </si>
  <si>
    <t>III.2. Hozzájárulás a pénzbeli szociális ellátásokhoz</t>
  </si>
  <si>
    <t>3.4</t>
  </si>
  <si>
    <t>III.3. Egyes szociális és gyermekjóléti feladatok támogatása</t>
  </si>
  <si>
    <t>3.5</t>
  </si>
  <si>
    <t>IV. A települési önkormányzatok kulturális feladatainak támogatása</t>
  </si>
  <si>
    <t>3.6</t>
  </si>
  <si>
    <t>Üdülőhelyi feladatok támogatása (3.sz.melléklet 15. pontja)</t>
  </si>
  <si>
    <t>4</t>
  </si>
  <si>
    <t>Működési kiadások</t>
  </si>
  <si>
    <t>4.1</t>
  </si>
  <si>
    <t>Személyi juttatás</t>
  </si>
  <si>
    <t>4.2</t>
  </si>
  <si>
    <t>Munkáltató járulék és Szoc.hj.adó</t>
  </si>
  <si>
    <t>4.3</t>
  </si>
  <si>
    <t>Dologi kiadások</t>
  </si>
  <si>
    <t>4.4</t>
  </si>
  <si>
    <t>Egyéb működési célú kiadás</t>
  </si>
  <si>
    <t>4.5</t>
  </si>
  <si>
    <t>Szociális juttatások</t>
  </si>
  <si>
    <t>5</t>
  </si>
  <si>
    <t>Pénzeszköz átvétel</t>
  </si>
  <si>
    <t>5.1</t>
  </si>
  <si>
    <t>Műk.célú támog.értékű átvett bev.</t>
  </si>
  <si>
    <t>5.3</t>
  </si>
  <si>
    <t>Előző évi költségvetési kiegészítés</t>
  </si>
  <si>
    <t>5.4</t>
  </si>
  <si>
    <t>Műk.célú péneszköz átvétel áh.kívül</t>
  </si>
  <si>
    <t>6</t>
  </si>
  <si>
    <t>Pénzeszköz átadás</t>
  </si>
  <si>
    <t>6.1</t>
  </si>
  <si>
    <t>Műk.célú támog.értékű átadott p.eszk.</t>
  </si>
  <si>
    <t>6.2</t>
  </si>
  <si>
    <t>Műk.célú péneszköz átadás áh.kívül</t>
  </si>
  <si>
    <t>6.3</t>
  </si>
  <si>
    <t>Intézmény finanszírozás (közös hivatal is)</t>
  </si>
  <si>
    <t>7</t>
  </si>
  <si>
    <t>Hitel felvétel, kölcsön visszafizetés</t>
  </si>
  <si>
    <t>8</t>
  </si>
  <si>
    <t>Hitel törlesztés.  kölcsön nyújtás</t>
  </si>
  <si>
    <t>9</t>
  </si>
  <si>
    <t>Előző évi pénzmaradvány felhasználás</t>
  </si>
  <si>
    <t>II.</t>
  </si>
  <si>
    <t>Felhalmozási költségvetés</t>
  </si>
  <si>
    <t>1</t>
  </si>
  <si>
    <t>Felhalmozási bevételek</t>
  </si>
  <si>
    <t>Önkormányzati vagyon bérbeadása</t>
  </si>
  <si>
    <t>Felh.célú támog.értékű átvett bev.</t>
  </si>
  <si>
    <t>1.3</t>
  </si>
  <si>
    <t>Önkormányzati lakótelek értékesítés</t>
  </si>
  <si>
    <t>1.4</t>
  </si>
  <si>
    <t>Felh.célú átvett pénzeszk. ÁH.kívül</t>
  </si>
  <si>
    <t>1.5</t>
  </si>
  <si>
    <t>Felh.célú kamatbevétel</t>
  </si>
  <si>
    <t>1.6</t>
  </si>
  <si>
    <t>Felhalmozási kiadás fordított ÁFA</t>
  </si>
  <si>
    <t>1.7</t>
  </si>
  <si>
    <t>Önkormányzati földterület értékesítés</t>
  </si>
  <si>
    <t>Felhalmozási kiadások</t>
  </si>
  <si>
    <t>Felújítás kiadásai</t>
  </si>
  <si>
    <t>Beruházás kiadásai</t>
  </si>
  <si>
    <t>Feljesztési hitel kamatkiadásai</t>
  </si>
  <si>
    <t>Alföldvíz Zrt 10 részvényvásárlás a 70/2013. (V.6.) Kt.határozat alapján</t>
  </si>
  <si>
    <t>Fejlesztési hitel felvétel</t>
  </si>
  <si>
    <t>Rövid lejáratú támog.megelőleg.hitel</t>
  </si>
  <si>
    <t>Hosszú lejáratú fejlesztési hitel</t>
  </si>
  <si>
    <t>Fejlesztési hitel törlesztés</t>
  </si>
  <si>
    <t>Felhalmozási célú pénzeszköz átadás</t>
  </si>
  <si>
    <t>Önkormányzati alcím összesen:</t>
  </si>
  <si>
    <t>Intézményi létszámkeret</t>
  </si>
  <si>
    <t>Közfoglalkoztatottak létszámkeret</t>
  </si>
  <si>
    <t>5.2</t>
  </si>
  <si>
    <t>Intézmény finanszírozás (ebből normatív állami támogatás 9 427 e ft, önkormányzati támogatás 2 258 e ft)</t>
  </si>
  <si>
    <t>Mártélyi Általános Művelődési Központ</t>
  </si>
  <si>
    <t>Intézmény finanszírozás (ebből normatív támogatás 25 794 e ft, önkormányzati 2 665 eft)</t>
  </si>
  <si>
    <t>Gépjárműadó 40 %-a</t>
  </si>
  <si>
    <t>Intézmény finanszírozás</t>
  </si>
  <si>
    <t xml:space="preserve">Intézmény finanszírozás </t>
  </si>
  <si>
    <t>Fejlesztési hitel kamatkiadásai</t>
  </si>
  <si>
    <t>(adatok E Ft-ban)</t>
  </si>
  <si>
    <t>522110 Közutak üzemeltetése</t>
  </si>
  <si>
    <t>Szakfeladat összesen:</t>
  </si>
  <si>
    <t>581400 Folyóirat, időszaki kiadvány</t>
  </si>
  <si>
    <t>680002 Nem lakóingatlan bérbeadása</t>
  </si>
  <si>
    <t>813000 Zöldterület kezelése</t>
  </si>
  <si>
    <t>841112-2 Önkormányzati jogalkotás</t>
  </si>
  <si>
    <t>Előző évi pénzmaradvány felhasználása, működési célú kötelezettséggel terhelt pénzmaradvány 29671, szabad működési pénzmaradvány 8839 eft</t>
  </si>
  <si>
    <t>841113 Adó beszedése, ellenőrzése</t>
  </si>
  <si>
    <t>841402 Közvilágítás</t>
  </si>
  <si>
    <t>841403 Községgazdálkodás és m.n.s.szolg.</t>
  </si>
  <si>
    <t>Felh.célú támogatás értékű bevétel</t>
  </si>
  <si>
    <t>Felújítás kiadásai (az 56/2013. (IV.24)Kt.határozat alapján kátyúzási munkálatok elvégzése szerződés szerint)</t>
  </si>
  <si>
    <t>841901 Önkormányzatok elszámolásai</t>
  </si>
  <si>
    <t>Önkormányzati lakótelek és ingatlan értékesítés</t>
  </si>
  <si>
    <t>Önkormányzati föld értékesítése</t>
  </si>
  <si>
    <t>841906-9 Finanszírozási műveletek</t>
  </si>
  <si>
    <t>Fejlesztési hitel</t>
  </si>
  <si>
    <t>841907-9 Önkormányat elszámolásai költségvetési szerveikkel</t>
  </si>
  <si>
    <t>842541 Ár-, és belvízi védekezés</t>
  </si>
  <si>
    <t>862101 Házorvosi alapellátás</t>
  </si>
  <si>
    <t>862301 Fogorvosi alapellátás</t>
  </si>
  <si>
    <t>869042 Család és nővédelmi ellátás</t>
  </si>
  <si>
    <t>Foglalkoztatottak létszáma</t>
  </si>
  <si>
    <t>882116 Ápolási díj méltányos</t>
  </si>
  <si>
    <t>882122 Átmeneti segély pénzbeli</t>
  </si>
  <si>
    <t>882123 Temetési segély pénzbeli</t>
  </si>
  <si>
    <t>882124 Rendkívüli gyermekvédelmi ellátás</t>
  </si>
  <si>
    <t>882129 Egyéb önkormányzati eseti ellátások</t>
  </si>
  <si>
    <t>882201 Adósságkezelési szolgáltatás</t>
  </si>
  <si>
    <t>882203 Köztemetés</t>
  </si>
  <si>
    <t>889201 Gyermekjóléti szolgáltatás</t>
  </si>
  <si>
    <t>889924 Családsegítő szolgálat</t>
  </si>
  <si>
    <t>890301 Civilszervezetek működési támogatása</t>
  </si>
  <si>
    <t>890442-1 Foglalkoztatást helyettesítő támogatásra jogosultak hosszabb időtartamú közfoglalkoztatása</t>
  </si>
  <si>
    <t>Közfoglalkoztatottak létszáma</t>
  </si>
  <si>
    <t>890443-1 Egyéb közfoglalkoztatás</t>
  </si>
  <si>
    <t>960302 Köztemető fenntartás</t>
  </si>
  <si>
    <t>852011 KEOP-Erdei iskola felújítása</t>
  </si>
  <si>
    <t>910502-1 Közművelődési intézmények működtetése</t>
  </si>
  <si>
    <t>360000-1 Víztermelés, -kezelés, - ellátás</t>
  </si>
  <si>
    <t>5.5</t>
  </si>
  <si>
    <t>370000-1 Szennyvíz gyűjtése, tisztítása, elhelyezése</t>
  </si>
  <si>
    <t>Kiadási főösszeg:</t>
  </si>
  <si>
    <t>Bevételi főösszeg</t>
  </si>
  <si>
    <t>Gondozási Központja</t>
  </si>
  <si>
    <t>881011 Idősek nappali ellátása</t>
  </si>
  <si>
    <t>889921 Szociális étkeztetés</t>
  </si>
  <si>
    <t>889922 Házi segítségnyújtás</t>
  </si>
  <si>
    <t>889928 Falugondnoki, tanyagondnoki szolgáltatás</t>
  </si>
  <si>
    <t>841907-9 Önkormányzatok elszámolásai költségvetési szerveikkel</t>
  </si>
  <si>
    <t>Előző évi pénzmaradvány igénybevétele és felhasználása, kötelezettséggel terhelt pénzmaradvány</t>
  </si>
  <si>
    <t>Intézményi létszámkeret /fő</t>
  </si>
  <si>
    <t>562913 Iskolai intézményi étkeztetés</t>
  </si>
  <si>
    <t>562917 Mukahelyi vendéglátás</t>
  </si>
  <si>
    <t>562920 Egyéb vendéglátás</t>
  </si>
  <si>
    <t>851011 Óvodai nevelés, ellátás</t>
  </si>
  <si>
    <t>851012 SNI gyermek óvodai nevelése, ellátása</t>
  </si>
  <si>
    <t>8512011 Erdei iskola</t>
  </si>
  <si>
    <t>910123 Könyvtári szolgáltatások</t>
  </si>
  <si>
    <t>901502 Közművelődési intézmények működtet.</t>
  </si>
  <si>
    <t>Véglegesen átvett pénzeszköz</t>
  </si>
  <si>
    <t>Előző évi pénzmaradvány igénybevétele és felhasználása, kötelezettséggel terhelt pénzmaradvány 108 e Ft, szabad pénzmaradvány 147 e Ft</t>
  </si>
  <si>
    <t>2. sz. melléklet</t>
  </si>
  <si>
    <t>1. sz. Módosítás 2013.05.29</t>
  </si>
  <si>
    <t>3.sz.melléklet</t>
  </si>
  <si>
    <t>2013. évi költségvetési eredeti és módosított előirányzatok</t>
  </si>
  <si>
    <t>1. sz. melléklet</t>
  </si>
  <si>
    <t>2013. évi eredeti költségvetési előirányzat és módosításai</t>
  </si>
  <si>
    <t>Önkormányzati költségvetés kiadási főösszeg</t>
  </si>
  <si>
    <t>Önkormányzati költségvetés bevételi főösszeg:</t>
  </si>
  <si>
    <t>Halmozódás</t>
  </si>
  <si>
    <t>Nettósított költségvetés kiadási főösszeg:</t>
  </si>
  <si>
    <t>Nettósított költségvetés bevételi főösszeg:</t>
  </si>
  <si>
    <t>Költségvetési hiány finanszírozás (likvidhitel forgalom)</t>
  </si>
  <si>
    <t>Függő, átfutó kiadás, bevétel</t>
  </si>
  <si>
    <t>Költségvetési engedélyezett létszámkeret</t>
  </si>
  <si>
    <t>Tervezett közfoglalkoztatotti létszám</t>
  </si>
  <si>
    <t>Mártély Község Önkormányzat Gondozási Központ</t>
  </si>
  <si>
    <t>Gondozási Központ alcím összesen:</t>
  </si>
  <si>
    <t>Mártélyi ÁMK alcím összesen:</t>
  </si>
  <si>
    <t>Mártély Község Önkormányzat összesen:</t>
  </si>
  <si>
    <t>Önkormányzat összesen:</t>
  </si>
  <si>
    <t>2.sz. módosítás 2013.07.03</t>
  </si>
  <si>
    <t>Módosított előirányzat 2013.07.03</t>
  </si>
  <si>
    <t>Előirányzat felhasználási ütemterv 2013.</t>
  </si>
  <si>
    <t>5. számú melléklet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</si>
  <si>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</si>
  <si>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</si>
  <si>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</si>
  <si>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</si>
  <si>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</si>
  <si>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</si>
  <si>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</si>
  <si>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</si>
  <si>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</si>
  <si>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</si>
  <si>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</si>
  <si>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</si>
  <si>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</si>
  <si>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</si>
  <si>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Mártély Község Önkormányzata</t>
  </si>
  <si>
    <t>Munkaadót terhelő járulékok</t>
  </si>
  <si>
    <t>Dologi és egyéb  folyó kiadások</t>
  </si>
  <si>
    <t>Működési célú átadott pénzeszközök</t>
  </si>
  <si>
    <t>Beruházási és felújítási kiadások</t>
  </si>
  <si>
    <t>Előző évi pénzmaradvány felhasználása</t>
  </si>
  <si>
    <t>Támogatási kölcsönök folyósítása, visszafizetése</t>
  </si>
  <si>
    <t>Összesen:</t>
  </si>
  <si>
    <t>Intézményi működési bevételek</t>
  </si>
  <si>
    <t>Adóbevételek</t>
  </si>
  <si>
    <t>Önkormányzat működési támogatása</t>
  </si>
  <si>
    <t>Támogatásértékű működési bevételek</t>
  </si>
  <si>
    <t>Támogatásértékű felhalmozási bevételek</t>
  </si>
  <si>
    <t>Működési célú pénzeszköz átvétel</t>
  </si>
  <si>
    <t>Felhalmozási célú pe. Átvétel</t>
  </si>
  <si>
    <t>Előző évi pénzmaradvány igénybevétele</t>
  </si>
  <si>
    <t>Támogatási kölcsönök visszatérülése, igénybevétele</t>
  </si>
  <si>
    <t>3.7</t>
  </si>
  <si>
    <t>3.8</t>
  </si>
  <si>
    <t>Összesítő</t>
  </si>
  <si>
    <t>3.sz. módosítás 2013.09.25</t>
  </si>
  <si>
    <t>Módosított előirányzat 2013.09.25</t>
  </si>
  <si>
    <t>4.sz.melléklet</t>
  </si>
  <si>
    <t>A helyi önkormányzatok átalános működésének és ágazati feladatainak 2013. évi támogatása - Mártély</t>
  </si>
  <si>
    <t>KSH kód:</t>
  </si>
  <si>
    <t>Lakosok száma 2012.01.01.</t>
  </si>
  <si>
    <t>1318 fő</t>
  </si>
  <si>
    <t>Jogcím száma</t>
  </si>
  <si>
    <t>Jogcím megnevezése</t>
  </si>
  <si>
    <t>I.1.a)</t>
  </si>
  <si>
    <t>Önkormányzati hivatal működésének támogatása</t>
  </si>
  <si>
    <t>2013. év első 4 hónapjának átmeneti támogatása - elismert hivatali létszám alapján</t>
  </si>
  <si>
    <t>2013. május 01-től 8 havi időarányos támogatás - elismert hivatali létszám alapján</t>
  </si>
  <si>
    <t>I.1.b)</t>
  </si>
  <si>
    <t>Település-üzemeltetéshez kapcsolódó feladatellátás támogatása</t>
  </si>
  <si>
    <t>I.1.c)</t>
  </si>
  <si>
    <t>Beszámítás összege</t>
  </si>
  <si>
    <t>I.1.d)</t>
  </si>
  <si>
    <t>Egyéb kötelező önkormányzati feladatok támogatása</t>
  </si>
  <si>
    <t>II.1.</t>
  </si>
  <si>
    <t>Óvodapedagógusok és az óvodapedagógusok nevelő munkáját közvetlenül segítők bértámogatása</t>
  </si>
  <si>
    <t>Óvodapedagógusok támogatása</t>
  </si>
  <si>
    <t>Segítők támogatása</t>
  </si>
  <si>
    <t>II.2.</t>
  </si>
  <si>
    <t>Óvodaműködtetési támogatás</t>
  </si>
  <si>
    <t>Óvodaműködtetési támogatás - 8 hónap</t>
  </si>
  <si>
    <t>Óvodaműködtetési támogatás - 4 hónap</t>
  </si>
  <si>
    <t>II.3.a)</t>
  </si>
  <si>
    <t>Ingyenes és kedvezményes gyermekétkeztetés támogatása</t>
  </si>
  <si>
    <t>Óvodai, iskolai étkeztetés támogatása</t>
  </si>
  <si>
    <t>II.4.</t>
  </si>
  <si>
    <t>Óvodai nevelésben részt vevő gyermekek utaztatásának támogatása</t>
  </si>
  <si>
    <t>TELEPÜLÉSI ÖNKORMÁNYZATOK KÖZNEVELÉSI ÉS GYERMEKÉTKEZTETÉSI FELADATAINAK TÁMOGATÁSA ÖSSZESEN</t>
  </si>
  <si>
    <t>III.2.</t>
  </si>
  <si>
    <t xml:space="preserve"> Hozzájárulás a pénzbeli szociális ellátásokhoz</t>
  </si>
  <si>
    <t>Szociális és gyermekjóléi alapszolgáltatások átlalános feladatai</t>
  </si>
  <si>
    <t>Szociális étkeztetés</t>
  </si>
  <si>
    <t>Házi segítségnyújtás</t>
  </si>
  <si>
    <t>Falugondnoki vagy tanyagondnoki szolgáltatás</t>
  </si>
  <si>
    <t>Időskorúak nappali intézményi ellátása</t>
  </si>
  <si>
    <t>III.3.</t>
  </si>
  <si>
    <t xml:space="preserve"> Egyes szociális és gyermekjóléti feladatok támogatása</t>
  </si>
  <si>
    <t>III.</t>
  </si>
  <si>
    <t>A TELEPÜLÉSI ÖNKORMÁNYZATOK SZOCIÁLIS ÉS GYERMEKJÓLÉTI FELADATAINAK TÁMOGATÁSA ÖSSZESEN</t>
  </si>
  <si>
    <t>Könyvtári, közművelődési és múzeumi feladatok támogatása</t>
  </si>
  <si>
    <t>IV.</t>
  </si>
  <si>
    <t>A TELEPÜLÉSI ÖNKORMÁNYZATOK KULTURÁLIS FELADATAINAK TÁMOGATÁSA ÖSSZESEN</t>
  </si>
  <si>
    <t>Üdülőhelyi feladatok támogatása</t>
  </si>
  <si>
    <t>Helyi önkormányzatok egyes költségvetési kapcsolatokból számított bevételei összesen</t>
  </si>
  <si>
    <t>Támogatás összege (Ft) 2013.01.01</t>
  </si>
  <si>
    <t>I.1.aa)</t>
  </si>
  <si>
    <t>I.1.ab)</t>
  </si>
  <si>
    <t>I.1.ba)</t>
  </si>
  <si>
    <t>I.1.bc)</t>
  </si>
  <si>
    <t>Köztemető fenntartással kapcsolatos feladatok támogatása</t>
  </si>
  <si>
    <t>Közutak fenntartásának támogatása</t>
  </si>
  <si>
    <t>HELYI ÖNKORMÁNYZATOK MŰKÖDÉSÉNEK ÁLTALÁNOS TÁMOGATÁSA ÖSSZESEN</t>
  </si>
  <si>
    <t>A zöldterület gazdálkodással kapcsolatos feladatok ellátásának támogatása</t>
  </si>
  <si>
    <t xml:space="preserve">I.1.bd) </t>
  </si>
  <si>
    <t xml:space="preserve">I.1.a)-c) (1) </t>
  </si>
  <si>
    <t>2013. április 30-ig az I.1.a-c) jogcímen nyújtott éves támogatás összesen</t>
  </si>
  <si>
    <t xml:space="preserve">I.1.a)-c) (2) </t>
  </si>
  <si>
    <t>2013. május 01-től az I.1.a-c) jogcímen nyújtott éves támogatás összesen</t>
  </si>
  <si>
    <t>II.1. (1)</t>
  </si>
  <si>
    <t>II.1. (1) 1</t>
  </si>
  <si>
    <t>Óvodapedagósuk elismert létszáma 2013. évben 8 hónapra  4-1 fő</t>
  </si>
  <si>
    <t>II.1. (2) 1</t>
  </si>
  <si>
    <t>Óvodapedagógusok nevelő munkáját közvetlenül segítők száma a Közokt.tv.1.sz.mell.1.része szerint</t>
  </si>
  <si>
    <t>II.1.(1) 2</t>
  </si>
  <si>
    <t>Óvodapedagógusok elismert létszáma 2013. évben 4 hónapra</t>
  </si>
  <si>
    <t>II.1. (2) 2</t>
  </si>
  <si>
    <t>Óvodapedagógusok nevelő munkáját közvetlenül segítők száma a Közokt.tv.2.sz.mell. szerint</t>
  </si>
  <si>
    <t>II.2. (7) 1</t>
  </si>
  <si>
    <t>II.2 (8) 2</t>
  </si>
  <si>
    <t>II.3.b) (1)</t>
  </si>
  <si>
    <t>III.3.c (1)</t>
  </si>
  <si>
    <t>III.3.d (1)</t>
  </si>
  <si>
    <t>III.3</t>
  </si>
  <si>
    <t>III.3.e</t>
  </si>
  <si>
    <t>III.3.f (1)</t>
  </si>
  <si>
    <t>Áprilisi, júliusi lemondás, pótigénylés</t>
  </si>
  <si>
    <t>Normatív támogatás összesen</t>
  </si>
  <si>
    <t>Kötött felhasználású támogatások</t>
  </si>
  <si>
    <t>3.mell.17.</t>
  </si>
  <si>
    <t>Lakott külterülettel kapcsolatos feladatok támogatása</t>
  </si>
  <si>
    <t>IX.fej.2.cím III.1</t>
  </si>
  <si>
    <t>Ápolási díj</t>
  </si>
  <si>
    <t>Foglalkoztatást helyettesítő támogatás</t>
  </si>
  <si>
    <t>Lakásfenntartási támogatás</t>
  </si>
  <si>
    <t>Rendszeres szociális segély</t>
  </si>
  <si>
    <t>Helyi szervezési intézkedésekhez kapcsolódó többletkiadás támogatása PÉP</t>
  </si>
  <si>
    <t>2013. évi bérkompenzáció</t>
  </si>
  <si>
    <t>IX.fej. 3.cím</t>
  </si>
  <si>
    <t>Szerkezetátalakítási tartalék</t>
  </si>
  <si>
    <t>IX.fej. 2.cím</t>
  </si>
  <si>
    <t>Könyvtári érdekeltségnövelő támogatás</t>
  </si>
  <si>
    <t>Kötött felhasználású támogatások összesen:</t>
  </si>
  <si>
    <t>Mártély Község Önkormányzatának költségvetési támogatása összesen:</t>
  </si>
  <si>
    <t>6. számú melléklet</t>
  </si>
  <si>
    <t>Mártély Község Önkormányzata pályázati programok bemutatása 2013. évben</t>
  </si>
  <si>
    <t>Pályázat megnevezése</t>
  </si>
  <si>
    <t>Pályázati azonosító</t>
  </si>
  <si>
    <t>Tervezett pályázati kiadás 2013. évben</t>
  </si>
  <si>
    <t>Tervezett pályázati bevételek 2013. évben</t>
  </si>
  <si>
    <t>A projekt leírása, a pályázat megvalósítása</t>
  </si>
  <si>
    <t>1.</t>
  </si>
  <si>
    <t>"Ez nem Tiszavirág" - Erdei Iskola felújítása Mártélyon</t>
  </si>
  <si>
    <t>KEOP-3.3.0/09-2010-0001</t>
  </si>
  <si>
    <t>Mártély, Fő u. 45. szám alatti Klebelsberg épületben található erdei iskola teljes felújítása, akadálymentesítés, megújuló energiatermelő rendszerek alkalmazásával. Az erdei iskola foglalkozásaihoz szükséges eszközök beszerzése. Képzés, program kidolgozás, zárórendezvény, kiadvány.</t>
  </si>
  <si>
    <t>2.</t>
  </si>
  <si>
    <t>Integrált Közösségi és Szolgáltató tér kialakítása Mártélyon</t>
  </si>
  <si>
    <t>MVH 6.356.01.01</t>
  </si>
  <si>
    <t>A Mártély Fő u. 49. szám alatti Faluház részleges felújítása, akadálymentesítése. A tartalmi elemek: tanoda, korai fejlesztés, közösségfejlesztés, ifjúsági szolgáltatások, lakossági tanácsadás céljait szolgáló eszközök és bútorok beszerzése, egy fő munkabére.</t>
  </si>
  <si>
    <t>3.</t>
  </si>
  <si>
    <t>Mártélyi Tisza-Múzeum</t>
  </si>
  <si>
    <t>Európai Mezőgazdasági és Vidékfejlesztési Alapból a 103/2012. (X. 01.) VM rendelet a "A vidéki örökség megőrzése"</t>
  </si>
  <si>
    <t>Az egykori iskolaépület felújítása, múzeummá alakítás. Akadálymentesítés, megújuló energiatermelő berendezés beépítése. Szabadtéri kiállítás létrehozása</t>
  </si>
  <si>
    <t>4.</t>
  </si>
  <si>
    <t>Hódmezővásárhely-Mártély-Székkutas Ivóvízminőség-javító Projekt</t>
  </si>
  <si>
    <t>KEOP-1.3.0/09-11-2011-0044</t>
  </si>
  <si>
    <t>A 2013. évi saját erő összegét a településeknek meg kell előlegezniük, az EU Önerő Alap rendelet február-március hóban jelenik meg. A 6/2012. (III.01.) BM rendelet 100 %-ban biztosítja a program megvalósulását, a megelőlegezéshez szükséges a tervezett kölcsön, amelyet nem egy összegben, hanem részletekben kell esetleges pénzügyileg teljesíteni.</t>
  </si>
  <si>
    <t xml:space="preserve">Foglalkoztatást helyettesítő támogatás </t>
  </si>
  <si>
    <t xml:space="preserve">Lakásfenntartási támogatás </t>
  </si>
  <si>
    <t xml:space="preserve">Lakott külterülettel kapcsolatos feladatok támogatása </t>
  </si>
  <si>
    <t>Helyi szervezési intézkedésekhez kapcsolódó többletkiadások támogatása (Prémiumévek progr.)</t>
  </si>
  <si>
    <t>3.9</t>
  </si>
  <si>
    <t>3.10</t>
  </si>
  <si>
    <t>3.11</t>
  </si>
  <si>
    <t>3.12</t>
  </si>
  <si>
    <t>3.13</t>
  </si>
  <si>
    <t>3.14</t>
  </si>
  <si>
    <t>3.15</t>
  </si>
  <si>
    <t>KIADÁSOK</t>
  </si>
  <si>
    <t>KIADÁSOK ÖSSZESEN:</t>
  </si>
  <si>
    <t>BEVÉTELEK</t>
  </si>
  <si>
    <t>Személyi juttatások</t>
  </si>
  <si>
    <t>Munkaadói járulékok</t>
  </si>
  <si>
    <t>Dologi és egyéb folyó kiadások</t>
  </si>
  <si>
    <t>Támért.működési bevételek</t>
  </si>
  <si>
    <t>Támért.felhalmozási célú bevételek</t>
  </si>
  <si>
    <t>Felhalmozási célú pénzeszköz átvétel</t>
  </si>
  <si>
    <t>Fenntartói finanszírozás</t>
  </si>
  <si>
    <t>BEVÉTELEK ÖSSZESEN:</t>
  </si>
  <si>
    <t>Intézmény finanszírozás (ebből normatív állami támogatás 9 427+55=9482 e ft, önkormányzati támogatás 2 258 e ft)</t>
  </si>
  <si>
    <t>Működési célú átadott pe.ÁH belül</t>
  </si>
  <si>
    <t>Működési célú átadott pe.ÁH kívül</t>
  </si>
  <si>
    <t>Rövid lejáratú tám.megelőző hitel</t>
  </si>
  <si>
    <t>Intézmények finanszírozása</t>
  </si>
  <si>
    <t>Egyéb sajátos bevételek (helyi adók)</t>
  </si>
  <si>
    <t>Felhalmozási c.kölcsön Ivóvíz program</t>
  </si>
  <si>
    <t>Felhalmozási célú hitelek</t>
  </si>
  <si>
    <t>Felhalmozási célú kölcsön Ivóvíz prgr.</t>
  </si>
  <si>
    <t>Hitel felvétel, kölcsön visszafiz.</t>
  </si>
  <si>
    <t>Hitel törlesztés.  kölcsön nyújt.</t>
  </si>
  <si>
    <t>Int.működ.kapcs.bev.(ívóvíz kintlévő is)</t>
  </si>
  <si>
    <t>Ivóvízminőségi-javító pr. önerő kölcsön</t>
  </si>
  <si>
    <t>7.1</t>
  </si>
  <si>
    <t>Klíma Faluház</t>
  </si>
  <si>
    <t>3 db Ariwell(meglévő) klíma szerelése</t>
  </si>
  <si>
    <t>Támért.felhalm.bevételek</t>
  </si>
  <si>
    <t>Intézmény finanszírozás (ebből normatív támogatás 24 149 e ft, 3.sz.mód: júl.lemndás: -2308eft=21841+PÉP+önk.tám.)</t>
  </si>
  <si>
    <t>7.2</t>
  </si>
  <si>
    <t>2013. évi eredeti és módosított előirányzatok</t>
  </si>
  <si>
    <t>4.sz. módosítás 2013.10.30</t>
  </si>
  <si>
    <t>Módosított előirányzat 2013.10.30</t>
  </si>
  <si>
    <t>Felhalm.c.pénzeszk.átad.ÁH.belül</t>
  </si>
  <si>
    <t>Működési célú ávett pe.</t>
  </si>
  <si>
    <t>Műk.célú átvett pe.TÁMOP612</t>
  </si>
  <si>
    <t>Az intézmények finanszírozására 35.834 eft,közös hivatal működtetésére pénzeszköz átadás 51.092 e ft. 2.sz.mód: -500 eft átcsoportosítása külföldi kiküldetésre, 3. sz. mód: közös önk.hjárulás 51092-10177=40915eft, +55 eft Gondozási kp. +ÁMK 2894 működési,+645 felh.c.), 4.mód: ÁMK-nak Búzás Éva szem.jutt,jár.360eft+5894 ef gyerm.étk.=6254eft</t>
  </si>
  <si>
    <t>Előirányzat módosítás 2013.10.30</t>
  </si>
  <si>
    <t>5.</t>
  </si>
  <si>
    <t>Egészségre nevelő és szemléletformáló életmód programok - lokális színterek</t>
  </si>
  <si>
    <t>TÁMOP6.1.2-11/1-2012-1615</t>
  </si>
  <si>
    <t>A program megvalósításának határideje 2013.09.01-2014. 08.31. 2013-ban 2 495 647 forint előleg folyósítására kerül sor, amelyet a pályázatra kell fordítani, a program 100 %-os támogatottságú. Személyi jellegű kiadásokra (projektmenedzsment) és előadásokra, konferenciákra, rendezvényekre lehet fordítani.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</si>
</sst>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1">
    <font>
      <sz val="10"/>
      <name val="Arial"/>
      <family val="0"/>
    </font>
    <font>
      <sz val="8"/>
      <name val="Arial"/>
      <family val="2"/>
    </font>
    <font>
      <sz val="8"/>
      <name val="Arial CE"/>
      <family val="0"/>
    </font>
    <font>
      <b/>
      <sz val="8"/>
      <name val="Arial CE"/>
      <family val="2"/>
    </font>
    <font>
      <b/>
      <i/>
      <sz val="8"/>
      <name val="Arial CE"/>
      <family val="0"/>
    </font>
    <font>
      <b/>
      <sz val="8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7"/>
      <name val="Arial"/>
      <family val="2"/>
    </font>
    <font>
      <sz val="7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6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3" fontId="5" fillId="0" borderId="0" xfId="0" applyNumberFormat="1" applyFont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Fill="1" applyBorder="1" applyAlignment="1">
      <alignment/>
    </xf>
    <xf numFmtId="0" fontId="3" fillId="0" borderId="16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2" fillId="0" borderId="14" xfId="0" applyFont="1" applyFill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18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3" fontId="1" fillId="24" borderId="10" xfId="0" applyNumberFormat="1" applyFont="1" applyFill="1" applyBorder="1" applyAlignment="1">
      <alignment wrapText="1"/>
    </xf>
    <xf numFmtId="3" fontId="1" fillId="24" borderId="10" xfId="0" applyNumberFormat="1" applyFont="1" applyFill="1" applyBorder="1" applyAlignment="1">
      <alignment wrapText="1"/>
    </xf>
    <xf numFmtId="3" fontId="1" fillId="24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/>
    </xf>
    <xf numFmtId="3" fontId="5" fillId="24" borderId="0" xfId="0" applyNumberFormat="1" applyFont="1" applyFill="1" applyAlignment="1">
      <alignment/>
    </xf>
    <xf numFmtId="3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3" fontId="5" fillId="24" borderId="10" xfId="0" applyNumberFormat="1" applyFont="1" applyFill="1" applyBorder="1" applyAlignment="1">
      <alignment/>
    </xf>
    <xf numFmtId="3" fontId="5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3" fontId="1" fillId="24" borderId="10" xfId="0" applyNumberFormat="1" applyFont="1" applyFill="1" applyBorder="1" applyAlignment="1">
      <alignment/>
    </xf>
    <xf numFmtId="0" fontId="11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14" xfId="0" applyFont="1" applyBorder="1" applyAlignment="1">
      <alignment/>
    </xf>
    <xf numFmtId="0" fontId="11" fillId="0" borderId="14" xfId="0" applyFont="1" applyFill="1" applyBorder="1" applyAlignment="1">
      <alignment wrapText="1"/>
    </xf>
    <xf numFmtId="0" fontId="11" fillId="0" borderId="14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2" fillId="0" borderId="14" xfId="0" applyFont="1" applyBorder="1" applyAlignment="1">
      <alignment/>
    </xf>
    <xf numFmtId="49" fontId="1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0" fillId="24" borderId="10" xfId="0" applyFill="1" applyBorder="1" applyAlignment="1">
      <alignment/>
    </xf>
    <xf numFmtId="0" fontId="5" fillId="24" borderId="12" xfId="0" applyFont="1" applyFill="1" applyBorder="1" applyAlignment="1">
      <alignment wrapText="1"/>
    </xf>
    <xf numFmtId="3" fontId="1" fillId="24" borderId="12" xfId="0" applyNumberFormat="1" applyFont="1" applyFill="1" applyBorder="1" applyAlignment="1">
      <alignment/>
    </xf>
    <xf numFmtId="3" fontId="1" fillId="24" borderId="17" xfId="0" applyNumberFormat="1" applyFont="1" applyFill="1" applyBorder="1" applyAlignment="1">
      <alignment/>
    </xf>
    <xf numFmtId="3" fontId="1" fillId="24" borderId="21" xfId="0" applyNumberFormat="1" applyFont="1" applyFill="1" applyBorder="1" applyAlignment="1">
      <alignment/>
    </xf>
    <xf numFmtId="3" fontId="2" fillId="24" borderId="12" xfId="0" applyNumberFormat="1" applyFont="1" applyFill="1" applyBorder="1" applyAlignment="1">
      <alignment/>
    </xf>
    <xf numFmtId="3" fontId="2" fillId="24" borderId="17" xfId="0" applyNumberFormat="1" applyFont="1" applyFill="1" applyBorder="1" applyAlignment="1">
      <alignment/>
    </xf>
    <xf numFmtId="3" fontId="2" fillId="24" borderId="2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/>
    </xf>
    <xf numFmtId="3" fontId="5" fillId="24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5" fillId="24" borderId="10" xfId="0" applyFont="1" applyFill="1" applyBorder="1" applyAlignment="1">
      <alignment/>
    </xf>
    <xf numFmtId="0" fontId="11" fillId="0" borderId="0" xfId="54" applyFont="1">
      <alignment/>
      <protection/>
    </xf>
    <xf numFmtId="0" fontId="11" fillId="0" borderId="0" xfId="54" applyFont="1" applyAlignment="1">
      <alignment horizontal="right"/>
      <protection/>
    </xf>
    <xf numFmtId="3" fontId="10" fillId="0" borderId="0" xfId="0" applyNumberFormat="1" applyFont="1" applyAlignment="1">
      <alignment/>
    </xf>
    <xf numFmtId="0" fontId="11" fillId="0" borderId="10" xfId="54" applyFont="1" applyBorder="1" applyAlignment="1">
      <alignment wrapText="1"/>
      <protection/>
    </xf>
    <xf numFmtId="0" fontId="11" fillId="0" borderId="10" xfId="54" applyFont="1" applyBorder="1">
      <alignment/>
      <protection/>
    </xf>
    <xf numFmtId="3" fontId="11" fillId="0" borderId="10" xfId="54" applyNumberFormat="1" applyFont="1" applyBorder="1" applyAlignment="1">
      <alignment wrapText="1"/>
      <protection/>
    </xf>
    <xf numFmtId="0" fontId="11" fillId="0" borderId="10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3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0" fontId="12" fillId="22" borderId="10" xfId="0" applyFont="1" applyFill="1" applyBorder="1" applyAlignment="1">
      <alignment/>
    </xf>
    <xf numFmtId="0" fontId="12" fillId="22" borderId="10" xfId="0" applyFont="1" applyFill="1" applyBorder="1" applyAlignment="1">
      <alignment wrapText="1"/>
    </xf>
    <xf numFmtId="3" fontId="12" fillId="22" borderId="10" xfId="0" applyNumberFormat="1" applyFont="1" applyFill="1" applyBorder="1" applyAlignment="1">
      <alignment/>
    </xf>
    <xf numFmtId="3" fontId="11" fillId="0" borderId="10" xfId="54" applyNumberFormat="1" applyFont="1" applyBorder="1">
      <alignment/>
      <protection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center"/>
    </xf>
    <xf numFmtId="0" fontId="11" fillId="22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10" fillId="22" borderId="10" xfId="0" applyFont="1" applyFill="1" applyBorder="1" applyAlignment="1">
      <alignment/>
    </xf>
    <xf numFmtId="0" fontId="30" fillId="22" borderId="10" xfId="0" applyFont="1" applyFill="1" applyBorder="1" applyAlignment="1">
      <alignment/>
    </xf>
    <xf numFmtId="3" fontId="10" fillId="22" borderId="10" xfId="0" applyNumberFormat="1" applyFont="1" applyFill="1" applyBorder="1" applyAlignment="1">
      <alignment/>
    </xf>
    <xf numFmtId="3" fontId="30" fillId="22" borderId="10" xfId="0" applyNumberFormat="1" applyFont="1" applyFill="1" applyBorder="1" applyAlignment="1">
      <alignment/>
    </xf>
    <xf numFmtId="0" fontId="10" fillId="16" borderId="10" xfId="0" applyFont="1" applyFill="1" applyBorder="1" applyAlignment="1">
      <alignment/>
    </xf>
    <xf numFmtId="0" fontId="12" fillId="16" borderId="10" xfId="0" applyFont="1" applyFill="1" applyBorder="1" applyAlignment="1">
      <alignment wrapText="1"/>
    </xf>
    <xf numFmtId="3" fontId="10" fillId="16" borderId="10" xfId="0" applyNumberFormat="1" applyFont="1" applyFill="1" applyBorder="1" applyAlignment="1">
      <alignment/>
    </xf>
    <xf numFmtId="3" fontId="30" fillId="16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" fillId="24" borderId="12" xfId="0" applyFont="1" applyFill="1" applyBorder="1" applyAlignment="1">
      <alignment/>
    </xf>
    <xf numFmtId="3" fontId="5" fillId="24" borderId="21" xfId="0" applyNumberFormat="1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3" fontId="1" fillId="24" borderId="14" xfId="0" applyNumberFormat="1" applyFont="1" applyFill="1" applyBorder="1" applyAlignment="1">
      <alignment/>
    </xf>
    <xf numFmtId="0" fontId="5" fillId="24" borderId="22" xfId="0" applyFont="1" applyFill="1" applyBorder="1" applyAlignment="1">
      <alignment wrapText="1"/>
    </xf>
    <xf numFmtId="3" fontId="5" fillId="24" borderId="22" xfId="0" applyNumberFormat="1" applyFont="1" applyFill="1" applyBorder="1" applyAlignment="1">
      <alignment/>
    </xf>
    <xf numFmtId="3" fontId="5" fillId="24" borderId="23" xfId="0" applyNumberFormat="1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1" fillId="0" borderId="10" xfId="0" applyFont="1" applyBorder="1" applyAlignment="1">
      <alignment vertical="center" textRotation="90" wrapText="1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 textRotation="90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5" fillId="24" borderId="14" xfId="0" applyNumberFormat="1" applyFont="1" applyFill="1" applyBorder="1" applyAlignment="1">
      <alignment horizontal="center"/>
    </xf>
    <xf numFmtId="3" fontId="5" fillId="24" borderId="11" xfId="0" applyNumberFormat="1" applyFont="1" applyFill="1" applyBorder="1" applyAlignment="1">
      <alignment horizontal="center"/>
    </xf>
    <xf numFmtId="3" fontId="5" fillId="24" borderId="2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3" fillId="0" borderId="14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4" xfId="0" applyBorder="1" applyAlignment="1">
      <alignment wrapText="1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 wrapText="1"/>
    </xf>
    <xf numFmtId="0" fontId="12" fillId="0" borderId="1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3" fontId="5" fillId="0" borderId="14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2" fillId="0" borderId="0" xfId="54" applyFont="1" applyAlignment="1">
      <alignment horizontal="center" wrapText="1"/>
      <protection/>
    </xf>
    <xf numFmtId="3" fontId="5" fillId="0" borderId="15" xfId="0" applyNumberFormat="1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5"/>
  <sheetViews>
    <sheetView tabSelected="1" workbookViewId="0" topLeftCell="A206">
      <selection activeCell="E219" sqref="E219"/>
    </sheetView>
  </sheetViews>
  <sheetFormatPr defaultColWidth="9.140625" defaultRowHeight="12.75"/>
  <cols>
    <col min="1" max="1" width="3.57421875" style="5" customWidth="1"/>
    <col min="2" max="2" width="4.00390625" style="5" customWidth="1"/>
    <col min="3" max="3" width="4.28125" style="5" customWidth="1"/>
    <col min="4" max="4" width="3.57421875" style="6" customWidth="1"/>
    <col min="5" max="5" width="25.57421875" style="5" customWidth="1"/>
    <col min="6" max="6" width="9.140625" style="5" customWidth="1"/>
    <col min="7" max="9" width="0" style="5" hidden="1" customWidth="1"/>
    <col min="10" max="11" width="0" style="29" hidden="1" customWidth="1"/>
    <col min="12" max="14" width="9.140625" style="29" customWidth="1"/>
    <col min="15" max="15" width="9.140625" style="5" customWidth="1"/>
    <col min="16" max="18" width="9.140625" style="5" hidden="1" customWidth="1"/>
    <col min="19" max="19" width="9.140625" style="29" hidden="1" customWidth="1"/>
    <col min="20" max="20" width="9.140625" style="0" hidden="1" customWidth="1"/>
    <col min="21" max="21" width="9.140625" style="5" customWidth="1"/>
    <col min="22" max="23" width="9.140625" style="116" customWidth="1"/>
  </cols>
  <sheetData>
    <row r="1" spans="1:4" ht="12.75">
      <c r="A1" s="3" t="s">
        <v>0</v>
      </c>
      <c r="B1" s="3"/>
      <c r="C1" s="3"/>
      <c r="D1" s="4"/>
    </row>
    <row r="3" spans="1:5" ht="25.5" customHeight="1">
      <c r="A3" s="157" t="s">
        <v>188</v>
      </c>
      <c r="B3" s="157"/>
      <c r="C3" s="157"/>
      <c r="D3" s="157"/>
      <c r="E3" s="157"/>
    </row>
    <row r="4" ht="12.75">
      <c r="E4" s="45" t="s">
        <v>240</v>
      </c>
    </row>
    <row r="5" spans="1:23" ht="12.75" customHeight="1">
      <c r="A5" s="158" t="s">
        <v>1</v>
      </c>
      <c r="B5" s="158" t="s">
        <v>2</v>
      </c>
      <c r="C5" s="158" t="s">
        <v>3</v>
      </c>
      <c r="D5" s="160" t="s">
        <v>4</v>
      </c>
      <c r="E5" s="126" t="s">
        <v>7</v>
      </c>
      <c r="F5" s="176" t="s">
        <v>8</v>
      </c>
      <c r="G5" s="177"/>
      <c r="H5" s="177"/>
      <c r="I5" s="177"/>
      <c r="J5" s="177"/>
      <c r="K5" s="177"/>
      <c r="L5" s="178"/>
      <c r="M5" s="113"/>
      <c r="N5" s="113"/>
      <c r="O5" s="176" t="s">
        <v>9</v>
      </c>
      <c r="P5" s="177"/>
      <c r="Q5" s="177"/>
      <c r="R5" s="177"/>
      <c r="S5" s="177"/>
      <c r="T5" s="177"/>
      <c r="U5" s="178"/>
      <c r="V5" s="67"/>
      <c r="W5" s="67"/>
    </row>
    <row r="6" spans="1:23" ht="33.75">
      <c r="A6" s="159"/>
      <c r="B6" s="159"/>
      <c r="C6" s="159"/>
      <c r="D6" s="159"/>
      <c r="E6" s="179"/>
      <c r="F6" s="70" t="s">
        <v>10</v>
      </c>
      <c r="G6" s="70" t="s">
        <v>184</v>
      </c>
      <c r="H6" s="70" t="s">
        <v>11</v>
      </c>
      <c r="I6" s="70" t="s">
        <v>203</v>
      </c>
      <c r="J6" s="70" t="s">
        <v>204</v>
      </c>
      <c r="K6" s="70" t="s">
        <v>241</v>
      </c>
      <c r="L6" s="70" t="s">
        <v>242</v>
      </c>
      <c r="M6" s="71" t="s">
        <v>404</v>
      </c>
      <c r="N6" s="71" t="s">
        <v>405</v>
      </c>
      <c r="O6" s="70" t="s">
        <v>10</v>
      </c>
      <c r="P6" s="70" t="s">
        <v>184</v>
      </c>
      <c r="Q6" s="70" t="s">
        <v>11</v>
      </c>
      <c r="R6" s="70" t="s">
        <v>203</v>
      </c>
      <c r="S6" s="70" t="s">
        <v>204</v>
      </c>
      <c r="T6" s="70" t="s">
        <v>241</v>
      </c>
      <c r="U6" s="70" t="s">
        <v>242</v>
      </c>
      <c r="V6" s="71" t="s">
        <v>404</v>
      </c>
      <c r="W6" s="71" t="s">
        <v>405</v>
      </c>
    </row>
    <row r="7" spans="1:23" ht="12.75">
      <c r="A7" s="2">
        <v>1</v>
      </c>
      <c r="B7" s="2"/>
      <c r="C7" s="2"/>
      <c r="D7" s="7"/>
      <c r="E7" s="43" t="s">
        <v>0</v>
      </c>
      <c r="F7" s="78"/>
      <c r="G7" s="78"/>
      <c r="H7" s="78"/>
      <c r="I7" s="78"/>
      <c r="J7" s="76"/>
      <c r="K7" s="76"/>
      <c r="L7" s="76"/>
      <c r="M7" s="76"/>
      <c r="N7" s="76"/>
      <c r="O7" s="78"/>
      <c r="P7" s="78"/>
      <c r="Q7" s="78"/>
      <c r="R7" s="78"/>
      <c r="S7" s="76"/>
      <c r="T7" s="104"/>
      <c r="U7" s="78"/>
      <c r="V7" s="83"/>
      <c r="W7" s="83"/>
    </row>
    <row r="8" spans="1:23" ht="12.75">
      <c r="A8" s="2"/>
      <c r="B8" s="2">
        <v>1</v>
      </c>
      <c r="C8" s="2"/>
      <c r="D8" s="7"/>
      <c r="E8" s="34" t="s">
        <v>0</v>
      </c>
      <c r="F8" s="78"/>
      <c r="G8" s="78"/>
      <c r="H8" s="78"/>
      <c r="I8" s="78"/>
      <c r="J8" s="76"/>
      <c r="K8" s="76"/>
      <c r="L8" s="76"/>
      <c r="M8" s="76"/>
      <c r="N8" s="76"/>
      <c r="O8" s="78"/>
      <c r="P8" s="78"/>
      <c r="Q8" s="78"/>
      <c r="R8" s="78"/>
      <c r="S8" s="76"/>
      <c r="T8" s="104"/>
      <c r="U8" s="78"/>
      <c r="V8" s="83"/>
      <c r="W8" s="83"/>
    </row>
    <row r="9" spans="1:23" ht="12.75">
      <c r="A9" s="2"/>
      <c r="B9" s="2"/>
      <c r="C9" s="8" t="s">
        <v>12</v>
      </c>
      <c r="D9" s="7"/>
      <c r="E9" s="34" t="s">
        <v>13</v>
      </c>
      <c r="F9" s="78"/>
      <c r="G9" s="78"/>
      <c r="H9" s="78"/>
      <c r="I9" s="78"/>
      <c r="J9" s="76"/>
      <c r="K9" s="76"/>
      <c r="L9" s="76"/>
      <c r="M9" s="76"/>
      <c r="N9" s="76"/>
      <c r="O9" s="78"/>
      <c r="P9" s="78"/>
      <c r="Q9" s="78"/>
      <c r="R9" s="78"/>
      <c r="S9" s="76"/>
      <c r="T9" s="104"/>
      <c r="U9" s="78"/>
      <c r="V9" s="83"/>
      <c r="W9" s="83"/>
    </row>
    <row r="10" spans="1:23" ht="12.75">
      <c r="A10" s="2"/>
      <c r="B10" s="2"/>
      <c r="C10" s="2"/>
      <c r="D10" s="12">
        <v>1</v>
      </c>
      <c r="E10" s="26" t="s">
        <v>14</v>
      </c>
      <c r="F10" s="78"/>
      <c r="G10" s="78"/>
      <c r="H10" s="78"/>
      <c r="I10" s="78"/>
      <c r="J10" s="76"/>
      <c r="K10" s="76"/>
      <c r="L10" s="76"/>
      <c r="M10" s="76"/>
      <c r="N10" s="76"/>
      <c r="O10" s="78"/>
      <c r="P10" s="78"/>
      <c r="Q10" s="78"/>
      <c r="R10" s="78"/>
      <c r="S10" s="76"/>
      <c r="T10" s="104"/>
      <c r="U10" s="78"/>
      <c r="V10" s="83"/>
      <c r="W10" s="83"/>
    </row>
    <row r="11" spans="1:23" ht="12.75">
      <c r="A11" s="9"/>
      <c r="B11" s="9"/>
      <c r="C11" s="9"/>
      <c r="D11" s="10" t="s">
        <v>15</v>
      </c>
      <c r="E11" s="27" t="s">
        <v>16</v>
      </c>
      <c r="F11" s="78"/>
      <c r="G11" s="78"/>
      <c r="H11" s="78"/>
      <c r="I11" s="78"/>
      <c r="J11" s="76"/>
      <c r="K11" s="76"/>
      <c r="L11" s="76"/>
      <c r="M11" s="76"/>
      <c r="N11" s="76"/>
      <c r="O11" s="76">
        <f>SUM(Önkormányzat!Q25+Önkormányzat!Q42+Önkormányzat!Q57+Önkormányzat!Q82+Önkormányzat!Q166+Önkormányzat!Q177+Önkormányzat!Q198+Önkormányzat!Q305+Önkormányzat!Q344+Önkormányzat!Q360)</f>
        <v>4845</v>
      </c>
      <c r="P11" s="76">
        <f>SUM(Önkormányzat!R25+Önkormányzat!R42+Önkormányzat!R57+Önkormányzat!R82+Önkormányzat!R166+Önkormányzat!R177+Önkormányzat!R198+Önkormányzat!R198+Önkormányzat!R305+Önkormányzat!R344+Önkormányzat!R360)</f>
        <v>0</v>
      </c>
      <c r="Q11" s="76">
        <f>SUM(O11:P11)</f>
        <v>4845</v>
      </c>
      <c r="R11" s="76">
        <f>SUM(Önkormányzat!T25+Önkormányzat!T42+Önkormányzat!T57+Önkormányzat!T82+Önkormányzat!T166+Önkormányzat!T177+Önkormányzat!T198+Önkormányzat!T305+Önkormányzat!T344+Önkormányzat!T360)</f>
        <v>0</v>
      </c>
      <c r="S11" s="76">
        <f>SUM(Q11:R11)</f>
        <v>4845</v>
      </c>
      <c r="T11" s="76">
        <f>SUM(Önkormányzat!V25+Önkormányzat!V42+Önkormányzat!V57+Önkormányzat!V82+Önkormányzat!V166+Önkormányzat!V177+Önkormányzat!V198+Önkormányzat!V305+Önkormányzat!V344+Önkormányzat!V360)</f>
        <v>0</v>
      </c>
      <c r="U11" s="76">
        <f>SUM(S11:T11)</f>
        <v>4845</v>
      </c>
      <c r="V11" s="76">
        <f>SUM(Önkormányzat!X25+Önkormányzat!X42+Önkormányzat!X57+Önkormányzat!X82+Önkormányzat!X166+Önkormányzat!X177+Önkormányzat!X198+Önkormányzat!X305+Önkormányzat!X344+Önkormányzat!X360)</f>
        <v>0</v>
      </c>
      <c r="W11" s="83">
        <f>SUM(U11:V11)</f>
        <v>4845</v>
      </c>
    </row>
    <row r="12" spans="1:23" ht="12.75">
      <c r="A12" s="9"/>
      <c r="B12" s="9"/>
      <c r="C12" s="9"/>
      <c r="D12" s="10" t="s">
        <v>17</v>
      </c>
      <c r="E12" s="27" t="s">
        <v>18</v>
      </c>
      <c r="F12" s="78"/>
      <c r="G12" s="78"/>
      <c r="H12" s="78"/>
      <c r="I12" s="78"/>
      <c r="J12" s="76"/>
      <c r="K12" s="76"/>
      <c r="L12" s="76"/>
      <c r="M12" s="76"/>
      <c r="N12" s="76"/>
      <c r="O12" s="76">
        <f>SUM(Önkormányzat!Q83+Önkormányzat!Q167+Önkormányzat!Q178)</f>
        <v>105</v>
      </c>
      <c r="P12" s="76">
        <f>SUM(Önkormányzat!R83+Önkormányzat!R167+Önkormányzat!R178)</f>
        <v>0</v>
      </c>
      <c r="Q12" s="76">
        <f>SUM(O12:P12)</f>
        <v>105</v>
      </c>
      <c r="R12" s="76">
        <f>SUM(Önkormányzat!T83+Önkormányzat!T167+Önkormányzat!T178)</f>
        <v>0</v>
      </c>
      <c r="S12" s="76">
        <f aca="true" t="shared" si="0" ref="S12:S29">SUM(Q12:R12)</f>
        <v>105</v>
      </c>
      <c r="T12" s="76">
        <f>SUM(Önkormányzat!V83+Önkormányzat!V167+Önkormányzat!V178)</f>
        <v>0</v>
      </c>
      <c r="U12" s="76">
        <f>SUM(S12:T12)</f>
        <v>105</v>
      </c>
      <c r="V12" s="76">
        <f>SUM(Önkormányzat!X83+Önkormányzat!X167+Önkormányzat!X178)</f>
        <v>0</v>
      </c>
      <c r="W12" s="83">
        <f aca="true" t="shared" si="1" ref="W12:W75">SUM(U12:V12)</f>
        <v>105</v>
      </c>
    </row>
    <row r="13" spans="1:23" ht="12.75">
      <c r="A13" s="9"/>
      <c r="B13" s="9"/>
      <c r="C13" s="9"/>
      <c r="D13" s="7" t="s">
        <v>19</v>
      </c>
      <c r="E13" s="26" t="s">
        <v>20</v>
      </c>
      <c r="F13" s="78"/>
      <c r="G13" s="78"/>
      <c r="H13" s="78"/>
      <c r="I13" s="78"/>
      <c r="J13" s="76"/>
      <c r="K13" s="76"/>
      <c r="L13" s="76"/>
      <c r="M13" s="76"/>
      <c r="N13" s="76"/>
      <c r="O13" s="78"/>
      <c r="P13" s="78"/>
      <c r="Q13" s="76"/>
      <c r="R13" s="78"/>
      <c r="S13" s="76"/>
      <c r="T13" s="104"/>
      <c r="U13" s="78"/>
      <c r="V13" s="76"/>
      <c r="W13" s="83"/>
    </row>
    <row r="14" spans="1:23" ht="12.75">
      <c r="A14" s="9"/>
      <c r="B14" s="9"/>
      <c r="C14" s="9"/>
      <c r="D14" s="10" t="s">
        <v>21</v>
      </c>
      <c r="E14" s="27" t="s">
        <v>22</v>
      </c>
      <c r="F14" s="78"/>
      <c r="G14" s="78"/>
      <c r="H14" s="78"/>
      <c r="I14" s="78"/>
      <c r="J14" s="76"/>
      <c r="K14" s="76"/>
      <c r="L14" s="76"/>
      <c r="M14" s="76"/>
      <c r="N14" s="76"/>
      <c r="O14" s="76">
        <f>SUM(Önkormányzat!Q59)</f>
        <v>2700</v>
      </c>
      <c r="P14" s="76">
        <f>SUM(Önkormányzat!R59)</f>
        <v>0</v>
      </c>
      <c r="Q14" s="76">
        <f aca="true" t="shared" si="2" ref="Q14:Q20">SUM(O14:P14)</f>
        <v>2700</v>
      </c>
      <c r="R14" s="76">
        <f>SUM(Önkormányzat!T59)</f>
        <v>0</v>
      </c>
      <c r="S14" s="76">
        <f t="shared" si="0"/>
        <v>2700</v>
      </c>
      <c r="T14" s="76">
        <f>SUM(Önkormányzat!V59)</f>
        <v>0</v>
      </c>
      <c r="U14" s="76">
        <f>SUM(S14:T14)</f>
        <v>2700</v>
      </c>
      <c r="V14" s="76">
        <f>SUM(Önkormányzat!X59)</f>
        <v>0</v>
      </c>
      <c r="W14" s="83">
        <f t="shared" si="1"/>
        <v>2700</v>
      </c>
    </row>
    <row r="15" spans="1:23" ht="12.75">
      <c r="A15" s="9"/>
      <c r="B15" s="9"/>
      <c r="C15" s="9"/>
      <c r="D15" s="10" t="s">
        <v>23</v>
      </c>
      <c r="E15" s="27" t="s">
        <v>24</v>
      </c>
      <c r="F15" s="78"/>
      <c r="G15" s="78"/>
      <c r="H15" s="78"/>
      <c r="I15" s="78"/>
      <c r="J15" s="76"/>
      <c r="K15" s="76"/>
      <c r="L15" s="76"/>
      <c r="M15" s="76"/>
      <c r="N15" s="76"/>
      <c r="O15" s="76">
        <f>SUM(Önkormányzat!Q60)</f>
        <v>280</v>
      </c>
      <c r="P15" s="76">
        <f>SUM(Önkormányzat!R60)</f>
        <v>0</v>
      </c>
      <c r="Q15" s="76">
        <f t="shared" si="2"/>
        <v>280</v>
      </c>
      <c r="R15" s="76">
        <f>SUM(Önkormányzat!T60)</f>
        <v>0</v>
      </c>
      <c r="S15" s="76">
        <f t="shared" si="0"/>
        <v>280</v>
      </c>
      <c r="T15" s="76">
        <f>SUM(Önkormányzat!V60)</f>
        <v>0</v>
      </c>
      <c r="U15" s="76">
        <f aca="true" t="shared" si="3" ref="U15:U20">SUM(S15:T15)</f>
        <v>280</v>
      </c>
      <c r="V15" s="76">
        <f>SUM(Önkormányzat!X60)</f>
        <v>0</v>
      </c>
      <c r="W15" s="83">
        <f t="shared" si="1"/>
        <v>280</v>
      </c>
    </row>
    <row r="16" spans="1:23" ht="12.75">
      <c r="A16" s="9"/>
      <c r="B16" s="9"/>
      <c r="C16" s="9"/>
      <c r="D16" s="10" t="s">
        <v>25</v>
      </c>
      <c r="E16" s="27" t="s">
        <v>26</v>
      </c>
      <c r="F16" s="78"/>
      <c r="G16" s="78"/>
      <c r="H16" s="78"/>
      <c r="I16" s="78"/>
      <c r="J16" s="76"/>
      <c r="K16" s="76"/>
      <c r="L16" s="76"/>
      <c r="M16" s="76"/>
      <c r="N16" s="76"/>
      <c r="O16" s="76">
        <f>SUM(Önkormányzat!Q61)</f>
        <v>29000</v>
      </c>
      <c r="P16" s="76">
        <f>SUM(Önkormányzat!R61)</f>
        <v>0</v>
      </c>
      <c r="Q16" s="76">
        <f t="shared" si="2"/>
        <v>29000</v>
      </c>
      <c r="R16" s="76">
        <f>SUM(Önkormányzat!T61)</f>
        <v>0</v>
      </c>
      <c r="S16" s="76">
        <f t="shared" si="0"/>
        <v>29000</v>
      </c>
      <c r="T16" s="76">
        <f>SUM(Önkormányzat!V61)</f>
        <v>0</v>
      </c>
      <c r="U16" s="76">
        <f t="shared" si="3"/>
        <v>29000</v>
      </c>
      <c r="V16" s="76">
        <f>SUM(Önkormányzat!X61)</f>
        <v>0</v>
      </c>
      <c r="W16" s="83">
        <f t="shared" si="1"/>
        <v>29000</v>
      </c>
    </row>
    <row r="17" spans="1:23" ht="12.75">
      <c r="A17" s="9"/>
      <c r="B17" s="9"/>
      <c r="C17" s="9"/>
      <c r="D17" s="10" t="s">
        <v>27</v>
      </c>
      <c r="E17" s="27" t="s">
        <v>28</v>
      </c>
      <c r="F17" s="78"/>
      <c r="G17" s="78"/>
      <c r="H17" s="78"/>
      <c r="I17" s="78"/>
      <c r="J17" s="76"/>
      <c r="K17" s="76"/>
      <c r="L17" s="76"/>
      <c r="M17" s="76"/>
      <c r="N17" s="76"/>
      <c r="O17" s="76">
        <f>SUM(Önkormányzat!Q62)</f>
        <v>2890</v>
      </c>
      <c r="P17" s="76">
        <f>SUM(Önkormányzat!R62)</f>
        <v>0</v>
      </c>
      <c r="Q17" s="76">
        <f t="shared" si="2"/>
        <v>2890</v>
      </c>
      <c r="R17" s="76">
        <f>SUM(Önkormányzat!T62)</f>
        <v>0</v>
      </c>
      <c r="S17" s="76">
        <f t="shared" si="0"/>
        <v>2890</v>
      </c>
      <c r="T17" s="76">
        <f>SUM(Önkormányzat!V62)</f>
        <v>0</v>
      </c>
      <c r="U17" s="76">
        <f t="shared" si="3"/>
        <v>2890</v>
      </c>
      <c r="V17" s="76">
        <f>SUM(Önkormányzat!X62)</f>
        <v>0</v>
      </c>
      <c r="W17" s="83">
        <f t="shared" si="1"/>
        <v>2890</v>
      </c>
    </row>
    <row r="18" spans="1:23" ht="12.75">
      <c r="A18" s="9"/>
      <c r="B18" s="9"/>
      <c r="C18" s="9"/>
      <c r="D18" s="10" t="s">
        <v>29</v>
      </c>
      <c r="E18" s="27" t="s">
        <v>30</v>
      </c>
      <c r="F18" s="78"/>
      <c r="G18" s="78"/>
      <c r="H18" s="78"/>
      <c r="I18" s="78"/>
      <c r="J18" s="76"/>
      <c r="K18" s="76"/>
      <c r="L18" s="76"/>
      <c r="M18" s="76"/>
      <c r="N18" s="76"/>
      <c r="O18" s="76">
        <f>SUM(Önkormányzat!Q63)</f>
        <v>4150</v>
      </c>
      <c r="P18" s="76">
        <f>SUM(Önkormányzat!R63)</f>
        <v>0</v>
      </c>
      <c r="Q18" s="76">
        <f t="shared" si="2"/>
        <v>4150</v>
      </c>
      <c r="R18" s="76">
        <f>SUM(Önkormányzat!T63)</f>
        <v>0</v>
      </c>
      <c r="S18" s="76">
        <f t="shared" si="0"/>
        <v>4150</v>
      </c>
      <c r="T18" s="76">
        <f>SUM(Önkormányzat!V63)</f>
        <v>0</v>
      </c>
      <c r="U18" s="76">
        <f t="shared" si="3"/>
        <v>4150</v>
      </c>
      <c r="V18" s="76">
        <f>SUM(Önkormányzat!X63)</f>
        <v>0</v>
      </c>
      <c r="W18" s="83">
        <f t="shared" si="1"/>
        <v>4150</v>
      </c>
    </row>
    <row r="19" spans="1:23" ht="12.75">
      <c r="A19" s="9"/>
      <c r="B19" s="9"/>
      <c r="C19" s="9"/>
      <c r="D19" s="10" t="s">
        <v>31</v>
      </c>
      <c r="E19" s="27" t="s">
        <v>32</v>
      </c>
      <c r="F19" s="78"/>
      <c r="G19" s="78"/>
      <c r="H19" s="78"/>
      <c r="I19" s="78"/>
      <c r="J19" s="76"/>
      <c r="K19" s="76"/>
      <c r="L19" s="76"/>
      <c r="M19" s="76"/>
      <c r="N19" s="76"/>
      <c r="O19" s="76">
        <f>SUM(Önkormányzat!Q64)</f>
        <v>300</v>
      </c>
      <c r="P19" s="76">
        <f>SUM(Önkormányzat!R64)</f>
        <v>0</v>
      </c>
      <c r="Q19" s="76">
        <f t="shared" si="2"/>
        <v>300</v>
      </c>
      <c r="R19" s="76">
        <f>SUM(Önkormányzat!T64)</f>
        <v>0</v>
      </c>
      <c r="S19" s="76">
        <f t="shared" si="0"/>
        <v>300</v>
      </c>
      <c r="T19" s="76">
        <f>SUM(Önkormányzat!V64)</f>
        <v>0</v>
      </c>
      <c r="U19" s="76">
        <f t="shared" si="3"/>
        <v>300</v>
      </c>
      <c r="V19" s="76">
        <f>SUM(Önkormányzat!X64)</f>
        <v>0</v>
      </c>
      <c r="W19" s="83">
        <f t="shared" si="1"/>
        <v>300</v>
      </c>
    </row>
    <row r="20" spans="1:23" ht="12.75">
      <c r="A20" s="9"/>
      <c r="B20" s="9"/>
      <c r="C20" s="9"/>
      <c r="D20" s="10" t="s">
        <v>33</v>
      </c>
      <c r="E20" s="27" t="s">
        <v>34</v>
      </c>
      <c r="F20" s="78"/>
      <c r="G20" s="78"/>
      <c r="H20" s="78"/>
      <c r="I20" s="78"/>
      <c r="J20" s="76"/>
      <c r="K20" s="76"/>
      <c r="L20" s="76"/>
      <c r="M20" s="76"/>
      <c r="N20" s="76"/>
      <c r="O20" s="76">
        <f>SUM(Önkormányzat!Q65)</f>
        <v>365</v>
      </c>
      <c r="P20" s="76">
        <f>SUM(Önkormányzat!R65)</f>
        <v>0</v>
      </c>
      <c r="Q20" s="76">
        <f t="shared" si="2"/>
        <v>365</v>
      </c>
      <c r="R20" s="76">
        <f>SUM(Önkormányzat!T65)</f>
        <v>0</v>
      </c>
      <c r="S20" s="76">
        <f t="shared" si="0"/>
        <v>365</v>
      </c>
      <c r="T20" s="76">
        <f>SUM(Önkormányzat!V65)</f>
        <v>0</v>
      </c>
      <c r="U20" s="76">
        <f t="shared" si="3"/>
        <v>365</v>
      </c>
      <c r="V20" s="76">
        <f>SUM(Önkormányzat!X65)</f>
        <v>0</v>
      </c>
      <c r="W20" s="83">
        <f t="shared" si="1"/>
        <v>365</v>
      </c>
    </row>
    <row r="21" spans="1:23" ht="12.75">
      <c r="A21" s="9"/>
      <c r="B21" s="9"/>
      <c r="C21" s="9"/>
      <c r="D21" s="13"/>
      <c r="E21" s="28"/>
      <c r="F21" s="78"/>
      <c r="G21" s="78"/>
      <c r="H21" s="78"/>
      <c r="I21" s="78"/>
      <c r="J21" s="76"/>
      <c r="K21" s="76"/>
      <c r="L21" s="76"/>
      <c r="M21" s="76"/>
      <c r="N21" s="76"/>
      <c r="O21" s="76"/>
      <c r="P21" s="78"/>
      <c r="Q21" s="76"/>
      <c r="R21" s="76"/>
      <c r="S21" s="76"/>
      <c r="T21" s="76"/>
      <c r="U21" s="76"/>
      <c r="V21" s="76"/>
      <c r="W21" s="83"/>
    </row>
    <row r="22" spans="1:23" ht="12.75">
      <c r="A22" s="9"/>
      <c r="B22" s="9"/>
      <c r="C22" s="9"/>
      <c r="D22" s="13"/>
      <c r="E22" s="28"/>
      <c r="F22" s="78"/>
      <c r="G22" s="78"/>
      <c r="H22" s="78"/>
      <c r="I22" s="78"/>
      <c r="J22" s="76"/>
      <c r="K22" s="76"/>
      <c r="L22" s="76"/>
      <c r="M22" s="76"/>
      <c r="N22" s="76"/>
      <c r="O22" s="76"/>
      <c r="P22" s="78"/>
      <c r="Q22" s="76"/>
      <c r="R22" s="76"/>
      <c r="S22" s="76"/>
      <c r="T22" s="76"/>
      <c r="U22" s="76"/>
      <c r="V22" s="76"/>
      <c r="W22" s="83"/>
    </row>
    <row r="23" spans="1:23" ht="22.5">
      <c r="A23" s="9"/>
      <c r="B23" s="9"/>
      <c r="C23" s="9"/>
      <c r="D23" s="7" t="s">
        <v>35</v>
      </c>
      <c r="E23" s="44" t="s">
        <v>36</v>
      </c>
      <c r="F23" s="78"/>
      <c r="G23" s="78"/>
      <c r="H23" s="78"/>
      <c r="I23" s="78"/>
      <c r="J23" s="76"/>
      <c r="K23" s="76"/>
      <c r="L23" s="76"/>
      <c r="M23" s="76"/>
      <c r="N23" s="76"/>
      <c r="O23" s="78"/>
      <c r="P23" s="78"/>
      <c r="Q23" s="76"/>
      <c r="R23" s="78"/>
      <c r="S23" s="76"/>
      <c r="T23" s="104"/>
      <c r="U23" s="78"/>
      <c r="V23" s="76"/>
      <c r="W23" s="83"/>
    </row>
    <row r="24" spans="1:23" ht="12.75">
      <c r="A24" s="9"/>
      <c r="B24" s="9"/>
      <c r="C24" s="9"/>
      <c r="D24" s="13" t="s">
        <v>37</v>
      </c>
      <c r="E24" s="28" t="s">
        <v>38</v>
      </c>
      <c r="F24" s="78"/>
      <c r="G24" s="78"/>
      <c r="H24" s="78"/>
      <c r="I24" s="78"/>
      <c r="J24" s="76"/>
      <c r="K24" s="76"/>
      <c r="L24" s="76"/>
      <c r="M24" s="76"/>
      <c r="N24" s="76"/>
      <c r="O24" s="76">
        <f>SUM(Önkormányzat!Q111)</f>
        <v>19923</v>
      </c>
      <c r="P24" s="78"/>
      <c r="Q24" s="76">
        <f aca="true" t="shared" si="4" ref="Q24:Q29">SUM(O24:P24)</f>
        <v>19923</v>
      </c>
      <c r="R24" s="76">
        <f>SUM(Önkormányzat!T111)</f>
        <v>0</v>
      </c>
      <c r="S24" s="76">
        <f t="shared" si="0"/>
        <v>19923</v>
      </c>
      <c r="T24" s="76">
        <f>SUM(Önkormányzat!V111)</f>
        <v>0</v>
      </c>
      <c r="U24" s="76">
        <f>SUM(S24:T24)</f>
        <v>19923</v>
      </c>
      <c r="V24" s="76">
        <f>SUM(Önkormányzat!X111)</f>
        <v>0</v>
      </c>
      <c r="W24" s="83">
        <f t="shared" si="1"/>
        <v>19923</v>
      </c>
    </row>
    <row r="25" spans="1:23" ht="39">
      <c r="A25" s="9"/>
      <c r="B25" s="9"/>
      <c r="C25" s="9"/>
      <c r="D25" s="13" t="s">
        <v>39</v>
      </c>
      <c r="E25" s="84" t="s">
        <v>40</v>
      </c>
      <c r="F25" s="78"/>
      <c r="G25" s="78"/>
      <c r="H25" s="78"/>
      <c r="I25" s="78"/>
      <c r="J25" s="76"/>
      <c r="K25" s="76"/>
      <c r="L25" s="76"/>
      <c r="M25" s="76"/>
      <c r="N25" s="76"/>
      <c r="O25" s="76">
        <f>SUM(Önkormányzat!Q112)</f>
        <v>23580</v>
      </c>
      <c r="P25" s="78"/>
      <c r="Q25" s="76">
        <f t="shared" si="4"/>
        <v>23580</v>
      </c>
      <c r="R25" s="76">
        <f>SUM(Önkormányzat!T112)</f>
        <v>0</v>
      </c>
      <c r="S25" s="76">
        <f t="shared" si="0"/>
        <v>23580</v>
      </c>
      <c r="T25" s="76">
        <f>SUM(Önkormányzat!V112)</f>
        <v>-2308</v>
      </c>
      <c r="U25" s="76">
        <f aca="true" t="shared" si="5" ref="U25:U39">SUM(S25:T25)</f>
        <v>21272</v>
      </c>
      <c r="V25" s="76">
        <f>SUM(Önkormányzat!X112)</f>
        <v>0</v>
      </c>
      <c r="W25" s="83">
        <f t="shared" si="1"/>
        <v>21272</v>
      </c>
    </row>
    <row r="26" spans="1:23" ht="22.5">
      <c r="A26" s="9"/>
      <c r="B26" s="9"/>
      <c r="C26" s="9"/>
      <c r="D26" s="13" t="s">
        <v>41</v>
      </c>
      <c r="E26" s="33" t="s">
        <v>42</v>
      </c>
      <c r="F26" s="78"/>
      <c r="G26" s="78"/>
      <c r="H26" s="78"/>
      <c r="I26" s="78"/>
      <c r="J26" s="76"/>
      <c r="K26" s="76"/>
      <c r="L26" s="76"/>
      <c r="M26" s="76"/>
      <c r="N26" s="76"/>
      <c r="O26" s="76">
        <f>SUM(Önkormányzat!Q113)</f>
        <v>2557</v>
      </c>
      <c r="P26" s="78"/>
      <c r="Q26" s="76">
        <f t="shared" si="4"/>
        <v>2557</v>
      </c>
      <c r="R26" s="76">
        <f>SUM(Önkormányzat!T113)</f>
        <v>0</v>
      </c>
      <c r="S26" s="76">
        <f t="shared" si="0"/>
        <v>2557</v>
      </c>
      <c r="T26" s="76">
        <f>SUM(Önkormányzat!V113)</f>
        <v>0</v>
      </c>
      <c r="U26" s="76">
        <f t="shared" si="5"/>
        <v>2557</v>
      </c>
      <c r="V26" s="76">
        <f>SUM(Önkormányzat!X113)</f>
        <v>0</v>
      </c>
      <c r="W26" s="83">
        <f t="shared" si="1"/>
        <v>2557</v>
      </c>
    </row>
    <row r="27" spans="1:23" ht="22.5">
      <c r="A27" s="9"/>
      <c r="B27" s="9"/>
      <c r="C27" s="9"/>
      <c r="D27" s="13" t="s">
        <v>43</v>
      </c>
      <c r="E27" s="33" t="s">
        <v>44</v>
      </c>
      <c r="F27" s="78"/>
      <c r="G27" s="78"/>
      <c r="H27" s="78"/>
      <c r="I27" s="78"/>
      <c r="J27" s="76"/>
      <c r="K27" s="76"/>
      <c r="L27" s="76"/>
      <c r="M27" s="76"/>
      <c r="N27" s="76"/>
      <c r="O27" s="76">
        <f>SUM(Önkormányzat!Q114)</f>
        <v>9427</v>
      </c>
      <c r="P27" s="78"/>
      <c r="Q27" s="76">
        <f t="shared" si="4"/>
        <v>9427</v>
      </c>
      <c r="R27" s="76">
        <f>SUM(Önkormányzat!T114)</f>
        <v>0</v>
      </c>
      <c r="S27" s="76">
        <f t="shared" si="0"/>
        <v>9427</v>
      </c>
      <c r="T27" s="76">
        <f>SUM(Önkormányzat!V114)</f>
        <v>55</v>
      </c>
      <c r="U27" s="76">
        <f t="shared" si="5"/>
        <v>9482</v>
      </c>
      <c r="V27" s="76">
        <f>SUM(Önkormányzat!X114)</f>
        <v>0</v>
      </c>
      <c r="W27" s="83">
        <f t="shared" si="1"/>
        <v>9482</v>
      </c>
    </row>
    <row r="28" spans="1:23" ht="22.5">
      <c r="A28" s="9"/>
      <c r="B28" s="9"/>
      <c r="C28" s="9"/>
      <c r="D28" s="13" t="s">
        <v>45</v>
      </c>
      <c r="E28" s="33" t="s">
        <v>46</v>
      </c>
      <c r="F28" s="78"/>
      <c r="G28" s="78"/>
      <c r="H28" s="78"/>
      <c r="I28" s="78"/>
      <c r="J28" s="76"/>
      <c r="K28" s="76"/>
      <c r="L28" s="76"/>
      <c r="M28" s="76"/>
      <c r="N28" s="76"/>
      <c r="O28" s="76">
        <f>SUM(Önkormányzat!Q115)</f>
        <v>1502</v>
      </c>
      <c r="P28" s="78"/>
      <c r="Q28" s="76">
        <f t="shared" si="4"/>
        <v>1502</v>
      </c>
      <c r="R28" s="76">
        <f>SUM(Önkormányzat!T115)</f>
        <v>0</v>
      </c>
      <c r="S28" s="76">
        <f t="shared" si="0"/>
        <v>1502</v>
      </c>
      <c r="T28" s="76">
        <f>SUM(Önkormányzat!V115)</f>
        <v>0</v>
      </c>
      <c r="U28" s="76">
        <f t="shared" si="5"/>
        <v>1502</v>
      </c>
      <c r="V28" s="76">
        <f>SUM(Önkormányzat!X115)</f>
        <v>0</v>
      </c>
      <c r="W28" s="83">
        <f t="shared" si="1"/>
        <v>1502</v>
      </c>
    </row>
    <row r="29" spans="1:23" ht="22.5">
      <c r="A29" s="9"/>
      <c r="B29" s="9"/>
      <c r="C29" s="9"/>
      <c r="D29" s="13" t="s">
        <v>47</v>
      </c>
      <c r="E29" s="33" t="s">
        <v>48</v>
      </c>
      <c r="F29" s="78"/>
      <c r="G29" s="78"/>
      <c r="H29" s="78"/>
      <c r="I29" s="78"/>
      <c r="J29" s="76"/>
      <c r="K29" s="76"/>
      <c r="L29" s="76"/>
      <c r="M29" s="76"/>
      <c r="N29" s="76"/>
      <c r="O29" s="76">
        <f>SUM(Önkormányzat!Q116)</f>
        <v>712</v>
      </c>
      <c r="P29" s="78"/>
      <c r="Q29" s="76">
        <f t="shared" si="4"/>
        <v>712</v>
      </c>
      <c r="R29" s="76">
        <f>SUM(Önkormányzat!T116)</f>
        <v>0</v>
      </c>
      <c r="S29" s="76">
        <f t="shared" si="0"/>
        <v>712</v>
      </c>
      <c r="T29" s="76">
        <f>SUM(Önkormányzat!V116)</f>
        <v>0</v>
      </c>
      <c r="U29" s="76">
        <f t="shared" si="5"/>
        <v>712</v>
      </c>
      <c r="V29" s="76">
        <f>SUM(Önkormányzat!X116)</f>
        <v>0</v>
      </c>
      <c r="W29" s="83">
        <f t="shared" si="1"/>
        <v>712</v>
      </c>
    </row>
    <row r="30" spans="1:23" ht="12.75">
      <c r="A30" s="9"/>
      <c r="B30" s="9"/>
      <c r="C30" s="9"/>
      <c r="D30" s="13"/>
      <c r="E30" s="33" t="s">
        <v>323</v>
      </c>
      <c r="F30" s="78"/>
      <c r="G30" s="78"/>
      <c r="H30" s="78"/>
      <c r="I30" s="78"/>
      <c r="J30" s="76"/>
      <c r="K30" s="76"/>
      <c r="L30" s="76"/>
      <c r="M30" s="76"/>
      <c r="N30" s="76"/>
      <c r="O30" s="76"/>
      <c r="P30" s="78"/>
      <c r="Q30" s="76"/>
      <c r="R30" s="76"/>
      <c r="S30" s="76"/>
      <c r="T30" s="76"/>
      <c r="U30" s="76">
        <f t="shared" si="5"/>
        <v>0</v>
      </c>
      <c r="V30" s="76"/>
      <c r="W30" s="83">
        <f t="shared" si="1"/>
        <v>0</v>
      </c>
    </row>
    <row r="31" spans="1:23" ht="22.5">
      <c r="A31" s="9"/>
      <c r="B31" s="9"/>
      <c r="C31" s="9"/>
      <c r="D31" s="13" t="s">
        <v>238</v>
      </c>
      <c r="E31" s="33" t="s">
        <v>364</v>
      </c>
      <c r="F31" s="78"/>
      <c r="G31" s="78"/>
      <c r="H31" s="78"/>
      <c r="I31" s="78"/>
      <c r="J31" s="76"/>
      <c r="K31" s="76"/>
      <c r="L31" s="76"/>
      <c r="M31" s="76"/>
      <c r="N31" s="76"/>
      <c r="O31" s="76"/>
      <c r="P31" s="78"/>
      <c r="Q31" s="76"/>
      <c r="R31" s="76"/>
      <c r="S31" s="76"/>
      <c r="T31" s="76">
        <f>SUM(Önkormányzat!V118)</f>
        <v>653</v>
      </c>
      <c r="U31" s="76">
        <f t="shared" si="5"/>
        <v>653</v>
      </c>
      <c r="V31" s="76">
        <f>SUM(Önkormányzat!X118)</f>
        <v>0</v>
      </c>
      <c r="W31" s="83">
        <f t="shared" si="1"/>
        <v>653</v>
      </c>
    </row>
    <row r="32" spans="1:23" ht="12.75">
      <c r="A32" s="9"/>
      <c r="B32" s="9"/>
      <c r="C32" s="9"/>
      <c r="D32" s="13" t="s">
        <v>239</v>
      </c>
      <c r="E32" s="33" t="s">
        <v>327</v>
      </c>
      <c r="F32" s="78"/>
      <c r="G32" s="78"/>
      <c r="H32" s="78"/>
      <c r="I32" s="78"/>
      <c r="J32" s="76"/>
      <c r="K32" s="76"/>
      <c r="L32" s="76"/>
      <c r="M32" s="76"/>
      <c r="N32" s="76"/>
      <c r="O32" s="76"/>
      <c r="P32" s="78"/>
      <c r="Q32" s="76"/>
      <c r="R32" s="76"/>
      <c r="S32" s="76"/>
      <c r="T32" s="76">
        <f>SUM(Önkormányzat!V119)</f>
        <v>22</v>
      </c>
      <c r="U32" s="76">
        <f t="shared" si="5"/>
        <v>22</v>
      </c>
      <c r="V32" s="76">
        <f>SUM(Önkormányzat!X119)</f>
        <v>0</v>
      </c>
      <c r="W32" s="83">
        <f t="shared" si="1"/>
        <v>22</v>
      </c>
    </row>
    <row r="33" spans="1:23" ht="22.5">
      <c r="A33" s="9"/>
      <c r="B33" s="9"/>
      <c r="C33" s="9"/>
      <c r="D33" s="13" t="s">
        <v>366</v>
      </c>
      <c r="E33" s="33" t="s">
        <v>362</v>
      </c>
      <c r="F33" s="78"/>
      <c r="G33" s="78"/>
      <c r="H33" s="78"/>
      <c r="I33" s="78"/>
      <c r="J33" s="76"/>
      <c r="K33" s="76"/>
      <c r="L33" s="76"/>
      <c r="M33" s="76"/>
      <c r="N33" s="76"/>
      <c r="O33" s="76"/>
      <c r="P33" s="78"/>
      <c r="Q33" s="76"/>
      <c r="R33" s="76"/>
      <c r="S33" s="76"/>
      <c r="T33" s="76">
        <f>SUM(Önkormányzat!V120)</f>
        <v>2122</v>
      </c>
      <c r="U33" s="76">
        <f t="shared" si="5"/>
        <v>2122</v>
      </c>
      <c r="V33" s="76">
        <f>SUM(Önkormányzat!X120)</f>
        <v>316</v>
      </c>
      <c r="W33" s="83">
        <f t="shared" si="1"/>
        <v>2438</v>
      </c>
    </row>
    <row r="34" spans="1:23" ht="12.75">
      <c r="A34" s="9"/>
      <c r="B34" s="9"/>
      <c r="C34" s="9"/>
      <c r="D34" s="13" t="s">
        <v>367</v>
      </c>
      <c r="E34" s="33" t="s">
        <v>363</v>
      </c>
      <c r="F34" s="78"/>
      <c r="G34" s="78"/>
      <c r="H34" s="78"/>
      <c r="I34" s="78"/>
      <c r="J34" s="76"/>
      <c r="K34" s="76"/>
      <c r="L34" s="76"/>
      <c r="M34" s="76"/>
      <c r="N34" s="76"/>
      <c r="O34" s="76"/>
      <c r="P34" s="78"/>
      <c r="Q34" s="76"/>
      <c r="R34" s="76"/>
      <c r="S34" s="76"/>
      <c r="T34" s="76">
        <f>SUM(Önkormányzat!V121)</f>
        <v>751</v>
      </c>
      <c r="U34" s="76">
        <f t="shared" si="5"/>
        <v>751</v>
      </c>
      <c r="V34" s="76">
        <f>SUM(Önkormányzat!X121)</f>
        <v>884</v>
      </c>
      <c r="W34" s="83">
        <f t="shared" si="1"/>
        <v>1635</v>
      </c>
    </row>
    <row r="35" spans="1:23" ht="12.75">
      <c r="A35" s="9"/>
      <c r="B35" s="9"/>
      <c r="C35" s="9"/>
      <c r="D35" s="13" t="s">
        <v>368</v>
      </c>
      <c r="E35" s="33" t="s">
        <v>330</v>
      </c>
      <c r="F35" s="78"/>
      <c r="G35" s="78"/>
      <c r="H35" s="78"/>
      <c r="I35" s="78"/>
      <c r="J35" s="76"/>
      <c r="K35" s="76"/>
      <c r="L35" s="76"/>
      <c r="M35" s="76"/>
      <c r="N35" s="76"/>
      <c r="O35" s="76"/>
      <c r="P35" s="78"/>
      <c r="Q35" s="76"/>
      <c r="R35" s="76"/>
      <c r="S35" s="76"/>
      <c r="T35" s="76">
        <f>SUM(Önkormányzat!V122)</f>
        <v>488</v>
      </c>
      <c r="U35" s="76">
        <f t="shared" si="5"/>
        <v>488</v>
      </c>
      <c r="V35" s="76">
        <f>SUM(Önkormányzat!X122)</f>
        <v>92</v>
      </c>
      <c r="W35" s="83">
        <f t="shared" si="1"/>
        <v>580</v>
      </c>
    </row>
    <row r="36" spans="1:23" ht="33.75">
      <c r="A36" s="9"/>
      <c r="B36" s="9"/>
      <c r="C36" s="9"/>
      <c r="D36" s="13" t="s">
        <v>369</v>
      </c>
      <c r="E36" s="33" t="s">
        <v>365</v>
      </c>
      <c r="F36" s="78"/>
      <c r="G36" s="78"/>
      <c r="H36" s="78"/>
      <c r="I36" s="78"/>
      <c r="J36" s="76"/>
      <c r="K36" s="76"/>
      <c r="L36" s="76"/>
      <c r="M36" s="76"/>
      <c r="N36" s="76"/>
      <c r="O36" s="76"/>
      <c r="P36" s="78"/>
      <c r="Q36" s="76"/>
      <c r="R36" s="76"/>
      <c r="S36" s="76"/>
      <c r="T36" s="76">
        <f>SUM(Önkormányzat!V123)</f>
        <v>1666</v>
      </c>
      <c r="U36" s="76">
        <f t="shared" si="5"/>
        <v>1666</v>
      </c>
      <c r="V36" s="76">
        <f>SUM(Önkormányzat!X123)</f>
        <v>0</v>
      </c>
      <c r="W36" s="83">
        <f t="shared" si="1"/>
        <v>1666</v>
      </c>
    </row>
    <row r="37" spans="1:23" ht="12.75">
      <c r="A37" s="9"/>
      <c r="B37" s="9"/>
      <c r="C37" s="9"/>
      <c r="D37" s="13" t="s">
        <v>370</v>
      </c>
      <c r="E37" s="33" t="s">
        <v>332</v>
      </c>
      <c r="F37" s="78"/>
      <c r="G37" s="78"/>
      <c r="H37" s="78"/>
      <c r="I37" s="78"/>
      <c r="J37" s="76"/>
      <c r="K37" s="76"/>
      <c r="L37" s="76"/>
      <c r="M37" s="76"/>
      <c r="N37" s="76"/>
      <c r="O37" s="76"/>
      <c r="P37" s="78"/>
      <c r="Q37" s="76"/>
      <c r="R37" s="76"/>
      <c r="S37" s="76"/>
      <c r="T37" s="76">
        <f>SUM(Önkormányzat!V124)</f>
        <v>993</v>
      </c>
      <c r="U37" s="76">
        <f t="shared" si="5"/>
        <v>993</v>
      </c>
      <c r="V37" s="76">
        <f>SUM(Önkormányzat!X124)</f>
        <v>0</v>
      </c>
      <c r="W37" s="83">
        <f t="shared" si="1"/>
        <v>993</v>
      </c>
    </row>
    <row r="38" spans="1:23" ht="12.75">
      <c r="A38" s="9"/>
      <c r="B38" s="9"/>
      <c r="C38" s="9"/>
      <c r="D38" s="13" t="s">
        <v>371</v>
      </c>
      <c r="E38" s="33" t="s">
        <v>334</v>
      </c>
      <c r="F38" s="78"/>
      <c r="G38" s="78"/>
      <c r="H38" s="78"/>
      <c r="I38" s="78"/>
      <c r="J38" s="76"/>
      <c r="K38" s="76"/>
      <c r="L38" s="76"/>
      <c r="M38" s="76"/>
      <c r="N38" s="76"/>
      <c r="O38" s="76"/>
      <c r="P38" s="78"/>
      <c r="Q38" s="76"/>
      <c r="R38" s="76"/>
      <c r="S38" s="76"/>
      <c r="T38" s="76">
        <f>SUM(Önkormányzat!V125)</f>
        <v>533</v>
      </c>
      <c r="U38" s="76">
        <f t="shared" si="5"/>
        <v>533</v>
      </c>
      <c r="V38" s="76">
        <f>SUM(Önkormányzat!X125)</f>
        <v>5486</v>
      </c>
      <c r="W38" s="83">
        <f t="shared" si="1"/>
        <v>6019</v>
      </c>
    </row>
    <row r="39" spans="1:23" ht="22.5">
      <c r="A39" s="9"/>
      <c r="B39" s="9"/>
      <c r="C39" s="9"/>
      <c r="D39" s="13" t="s">
        <v>372</v>
      </c>
      <c r="E39" s="33" t="s">
        <v>336</v>
      </c>
      <c r="F39" s="78"/>
      <c r="G39" s="78"/>
      <c r="H39" s="78"/>
      <c r="I39" s="78"/>
      <c r="J39" s="76"/>
      <c r="K39" s="76"/>
      <c r="L39" s="76"/>
      <c r="M39" s="76"/>
      <c r="N39" s="76"/>
      <c r="O39" s="76"/>
      <c r="P39" s="78"/>
      <c r="Q39" s="76"/>
      <c r="R39" s="76"/>
      <c r="S39" s="76"/>
      <c r="T39" s="76">
        <f>SUM(Önkormányzat!V126)</f>
        <v>83</v>
      </c>
      <c r="U39" s="76">
        <f t="shared" si="5"/>
        <v>83</v>
      </c>
      <c r="V39" s="76">
        <f>SUM(Önkormányzat!X126)</f>
        <v>0</v>
      </c>
      <c r="W39" s="83">
        <f t="shared" si="1"/>
        <v>83</v>
      </c>
    </row>
    <row r="40" spans="1:23" ht="12.75">
      <c r="A40" s="9"/>
      <c r="B40" s="9"/>
      <c r="C40" s="9"/>
      <c r="D40" s="13"/>
      <c r="E40" s="33"/>
      <c r="F40" s="78"/>
      <c r="G40" s="78"/>
      <c r="H40" s="78"/>
      <c r="I40" s="78"/>
      <c r="J40" s="76"/>
      <c r="K40" s="76"/>
      <c r="L40" s="76"/>
      <c r="M40" s="76"/>
      <c r="N40" s="76"/>
      <c r="O40" s="76"/>
      <c r="P40" s="78"/>
      <c r="Q40" s="76"/>
      <c r="R40" s="76"/>
      <c r="S40" s="76"/>
      <c r="T40" s="76"/>
      <c r="U40" s="76"/>
      <c r="V40" s="76"/>
      <c r="W40" s="83"/>
    </row>
    <row r="41" spans="1:23" ht="12.75">
      <c r="A41" s="9"/>
      <c r="B41" s="9"/>
      <c r="C41" s="9"/>
      <c r="D41" s="13"/>
      <c r="E41" s="33"/>
      <c r="F41" s="78"/>
      <c r="G41" s="78"/>
      <c r="H41" s="78"/>
      <c r="I41" s="78"/>
      <c r="J41" s="76"/>
      <c r="K41" s="76"/>
      <c r="L41" s="76"/>
      <c r="M41" s="76"/>
      <c r="N41" s="76"/>
      <c r="O41" s="76"/>
      <c r="P41" s="78"/>
      <c r="Q41" s="76"/>
      <c r="R41" s="76"/>
      <c r="S41" s="76"/>
      <c r="T41" s="76"/>
      <c r="U41" s="76"/>
      <c r="V41" s="76"/>
      <c r="W41" s="83"/>
    </row>
    <row r="42" spans="1:23" ht="12.75">
      <c r="A42" s="9"/>
      <c r="B42" s="9"/>
      <c r="C42" s="9"/>
      <c r="D42" s="7" t="s">
        <v>49</v>
      </c>
      <c r="E42" s="26" t="s">
        <v>50</v>
      </c>
      <c r="F42" s="78"/>
      <c r="G42" s="78"/>
      <c r="H42" s="78"/>
      <c r="I42" s="78"/>
      <c r="J42" s="76"/>
      <c r="K42" s="76"/>
      <c r="L42" s="76"/>
      <c r="M42" s="76"/>
      <c r="N42" s="76"/>
      <c r="O42" s="78"/>
      <c r="P42" s="78"/>
      <c r="Q42" s="76"/>
      <c r="R42" s="78"/>
      <c r="S42" s="76"/>
      <c r="T42" s="104"/>
      <c r="U42" s="76"/>
      <c r="V42" s="76"/>
      <c r="W42" s="83"/>
    </row>
    <row r="43" spans="1:23" ht="12.75">
      <c r="A43" s="2"/>
      <c r="B43" s="2"/>
      <c r="C43" s="2"/>
      <c r="D43" s="10" t="s">
        <v>51</v>
      </c>
      <c r="E43" s="27" t="s">
        <v>52</v>
      </c>
      <c r="F43" s="76">
        <f>SUM(Önkormányzat!H44+Önkormányzat!H86+Önkormányzat!H185+Önkormányzat!H272+Önkormányzat!H288+Önkormányzat!H314+Önkormányzat!H330+Önkormányzat!H346)</f>
        <v>10243</v>
      </c>
      <c r="G43" s="76">
        <f>SUM(Önkormányzat!I44+Önkormányzat!I86+Önkormányzat!I185+Önkormányzat!I272+Önkormányzat!I288+Önkormányzat!I314+Önkormányzat!I330+Önkormányzat!I346)</f>
        <v>0</v>
      </c>
      <c r="H43" s="76">
        <f>SUM(Önkormányzat!J44+Önkormányzat!J86+Önkormányzat!J185+Önkormányzat!J272+Önkormányzat!J288+Önkormányzat!J314+Önkormányzat!J330+Önkormányzat!J346)</f>
        <v>10243</v>
      </c>
      <c r="I43" s="76">
        <f>SUM(Önkormányzat!K44+Önkormányzat!K86+Önkormányzat!K185+Önkormányzat!K272+Önkormányzat!K288+Önkormányzat!K314+Önkormányzat!K330+Önkormányzat!K346)</f>
        <v>0</v>
      </c>
      <c r="J43" s="76">
        <f>SUM(Önkormányzat!L44+Önkormányzat!L86+Önkormányzat!L185+Önkormányzat!L272+Önkormányzat!L288+Önkormányzat!L314+Önkormányzat!L330+Önkormányzat!L346)</f>
        <v>10243</v>
      </c>
      <c r="K43" s="76">
        <f>SUM(Önkormányzat!M44+Önkormányzat!M86+Önkormányzat!M185+Önkormányzat!M272+Önkormányzat!M288+Önkormányzat!M314+Önkormányzat!M330+Önkormányzat!M346)</f>
        <v>18232</v>
      </c>
      <c r="L43" s="76">
        <f>SUM(J43:K43)</f>
        <v>28475</v>
      </c>
      <c r="M43" s="76">
        <f>SUM(Önkormányzat!O44+Önkormányzat!O86+Önkormányzat!O185+Önkormányzat!O272+Önkormányzat!O288+Önkormányzat!O314+Önkormányzat!O330+Önkormányzat!O346)</f>
        <v>343</v>
      </c>
      <c r="N43" s="76">
        <f>SUM(L43:M43)</f>
        <v>28818</v>
      </c>
      <c r="O43" s="78"/>
      <c r="P43" s="78"/>
      <c r="Q43" s="76"/>
      <c r="R43" s="78"/>
      <c r="S43" s="76"/>
      <c r="T43" s="104"/>
      <c r="U43" s="78"/>
      <c r="V43" s="76"/>
      <c r="W43" s="83"/>
    </row>
    <row r="44" spans="1:23" ht="12.75">
      <c r="A44" s="9"/>
      <c r="B44" s="9"/>
      <c r="C44" s="9"/>
      <c r="D44" s="10" t="s">
        <v>53</v>
      </c>
      <c r="E44" s="27" t="s">
        <v>54</v>
      </c>
      <c r="F44" s="76">
        <f>SUM(Önkormányzat!H45+Önkormányzat!H87+Önkormányzat!H186+Önkormányzat!H273+Önkormányzat!H289+Önkormányzat!H315+Önkormányzat!H331+Önkormányzat!H347)</f>
        <v>1528</v>
      </c>
      <c r="G44" s="76">
        <f>SUM(Önkormányzat!I45+Önkormányzat!I87+Önkormányzat!I186+Önkormányzat!I273+Önkormányzat!I289+Önkormányzat!I315+Önkormányzat!I331+Önkormányzat!I347)</f>
        <v>0</v>
      </c>
      <c r="H44" s="76">
        <f>SUM(Önkormányzat!J45+Önkormányzat!J87+Önkormányzat!J186+Önkormányzat!J273+Önkormányzat!J289+Önkormányzat!J315+Önkormányzat!J331+Önkormányzat!J347)</f>
        <v>1528</v>
      </c>
      <c r="I44" s="76">
        <f>SUM(Önkormányzat!K45+Önkormányzat!K87+Önkormányzat!K186+Önkormányzat!K273+Önkormányzat!K289+Önkormányzat!K315+Önkormányzat!K331+Önkormányzat!K347)</f>
        <v>0</v>
      </c>
      <c r="J44" s="76">
        <f>SUM(Önkormányzat!L45+Önkormányzat!L87+Önkormányzat!L186+Önkormányzat!L273+Önkormányzat!L289+Önkormányzat!L315+Önkormányzat!L331+Önkormányzat!L347)</f>
        <v>1528</v>
      </c>
      <c r="K44" s="76">
        <f>SUM(Önkormányzat!M45+Önkormányzat!M87+Önkormányzat!M186+Önkormányzat!M273+Önkormányzat!M289+Önkormányzat!M315+Önkormányzat!M331+Önkormányzat!M347)</f>
        <v>3567</v>
      </c>
      <c r="L44" s="76">
        <f>SUM(J44:K44)</f>
        <v>5095</v>
      </c>
      <c r="M44" s="76">
        <f>SUM(Önkormányzat!O45+Önkormányzat!O87+Önkormányzat!O186+Önkormányzat!O315+Önkormányzat!O331+Önkormányzat!O347)</f>
        <v>92</v>
      </c>
      <c r="N44" s="76">
        <f>SUM(L44:M44)</f>
        <v>5187</v>
      </c>
      <c r="O44" s="78"/>
      <c r="P44" s="78"/>
      <c r="Q44" s="76"/>
      <c r="R44" s="78"/>
      <c r="S44" s="76"/>
      <c r="T44" s="104"/>
      <c r="U44" s="78"/>
      <c r="V44" s="76"/>
      <c r="W44" s="83"/>
    </row>
    <row r="45" spans="1:23" ht="12.75">
      <c r="A45" s="9"/>
      <c r="B45" s="9"/>
      <c r="C45" s="9"/>
      <c r="D45" s="10" t="s">
        <v>55</v>
      </c>
      <c r="E45" s="27" t="s">
        <v>56</v>
      </c>
      <c r="F45" s="76">
        <f>SUM(Önkormányzat!H11+Önkormányzat!H18+Önkormányzat!H35+Önkormányzat!H46+Önkormányzat!H67+Önkormányzat!H74+Önkormányzat!H88+Önkormányzat!H159+Önkormányzat!H169+Önkormányzat!H187+Önkormányzat!H274+Önkormányzat!H290+Önkormányzat!H307+Önkormányzat!H316+Önkormányzat!H332+Önkormányzat!H348+Önkormányzat!H362)</f>
        <v>25127</v>
      </c>
      <c r="G45" s="76">
        <f>SUM(Önkormányzat!I11+Önkormányzat!I18+Önkormányzat!I35+Önkormányzat!I46+Önkormányzat!I67+Önkormányzat!I74+Önkormányzat!I88+Önkormányzat!I159+Önkormányzat!I169+Önkormányzat!I187+Önkormányzat!I274+Önkormányzat!I290+Önkormányzat!I307+Önkormányzat!I316+Önkormányzat!I332+Önkormányzat!I348+Önkormányzat!I362)</f>
        <v>-1321</v>
      </c>
      <c r="H45" s="76">
        <f>SUM(F45:G45)</f>
        <v>23806</v>
      </c>
      <c r="I45" s="76">
        <f>SUM(Önkormányzat!K11+Önkormányzat!K18+Önkormányzat!K35+Önkormányzat!K46+Önkormányzat!K67+Önkormányzat!K74+Önkormányzat!K88+Önkormányzat!K159+Önkormányzat!K169+Önkormányzat!K187+Önkormányzat!K274+Önkormányzat!K290+Önkormányzat!K307+Önkormányzat!K316+Önkormányzat!K332+Önkormányzat!K348+Önkormányzat!K362)</f>
        <v>0</v>
      </c>
      <c r="J45" s="76">
        <f>SUM(H45:I45)</f>
        <v>23806</v>
      </c>
      <c r="K45" s="76">
        <f>SUM(Önkormányzat!M11+Önkormányzat!M18+Önkormányzat!M35+Önkormányzat!M46+Önkormányzat!M67+Önkormányzat!M74+Önkormányzat!M88+Önkormányzat!M159+Önkormányzat!M169+Önkormányzat!M187+Önkormányzat!M274+Önkormányzat!M290+Önkormányzat!M307+Önkormányzat!M316+Önkormányzat!M332+Önkormányzat!M348+Önkormányzat!M362)</f>
        <v>35104</v>
      </c>
      <c r="L45" s="76">
        <f>SUM(J45:K45)</f>
        <v>58910</v>
      </c>
      <c r="M45" s="76">
        <f>SUM(Önkormányzat!O46+Önkormányzat!O88+Önkormányzat!O187+Önkormányzat!O274+Önkormányzat!O290+Önkormányzat!O316+Önkormányzat!O332+Önkormányzat!O348)</f>
        <v>2241</v>
      </c>
      <c r="N45" s="76">
        <f>SUM(L45:M45)</f>
        <v>61151</v>
      </c>
      <c r="O45" s="78"/>
      <c r="P45" s="78"/>
      <c r="Q45" s="76"/>
      <c r="R45" s="78"/>
      <c r="S45" s="76"/>
      <c r="T45" s="104"/>
      <c r="U45" s="78"/>
      <c r="V45" s="76"/>
      <c r="W45" s="83"/>
    </row>
    <row r="46" spans="1:23" ht="12.75">
      <c r="A46" s="9"/>
      <c r="B46" s="9"/>
      <c r="C46" s="9"/>
      <c r="D46" s="10" t="s">
        <v>57</v>
      </c>
      <c r="E46" s="27" t="s">
        <v>58</v>
      </c>
      <c r="F46" s="76">
        <f>SUM(Önkormányzat!H12+Önkormányzat!H19+Önkormányzat!H36+Önkormányzat!H47+Önkormányzat!H68+Önkormányzat!H75+Önkormányzat!H89+Önkormányzat!H160+Önkormányzat!H170+Önkormányzat!H188+Önkormányzat!H275+Önkormányzat!H291+Önkormányzat!H308+Önkormányzat!H317+Önkormányzat!H333+Önkormányzat!H349+Önkormányzat!H363)</f>
        <v>2536</v>
      </c>
      <c r="G46" s="76">
        <f>SUM(Önkormányzat!I36+Önkormányzat!I47+Önkormányzat!I75+Önkormányzat!I89+Önkormányzat!I170+Önkormányzat!I188+Önkormányzat!I308)</f>
        <v>0</v>
      </c>
      <c r="H46" s="76">
        <f>SUM(F46:G46)</f>
        <v>2536</v>
      </c>
      <c r="I46" s="76">
        <f>SUM(Önkormányzat!K12+Önkormányzat!K19+Önkormányzat!K36+Önkormányzat!K47+Önkormányzat!K68+Önkormányzat!K75+Önkormányzat!K89+Önkormányzat!K160+Önkormányzat!K170+Önkormányzat!K188+Önkormányzat!K275+Önkormányzat!K291+Önkormányzat!K308+Önkormányzat!K317+Önkormányzat!K333+Önkormányzat!K349+Önkormányzat!K363)</f>
        <v>500</v>
      </c>
      <c r="J46" s="76">
        <f>SUM(H46:I46)</f>
        <v>3036</v>
      </c>
      <c r="K46" s="76">
        <f>SUM(Önkormányzat!M12+Önkormányzat!M19+Önkormányzat!M36+Önkormányzat!M47+Önkormányzat!M68+Önkormányzat!M75+Önkormányzat!M89+Önkormányzat!M160+Önkormányzat!M170+Önkormányzat!M188+Önkormányzat!M275+Önkormányzat!M291+Önkormányzat!M308+Önkormányzat!M317+Önkormányzat!M333+Önkormányzat!M349+Önkormányzat!M363)</f>
        <v>6542</v>
      </c>
      <c r="L46" s="76">
        <f>SUM(J46:K46)</f>
        <v>9578</v>
      </c>
      <c r="M46" s="76">
        <f>SUM(Önkormányzat!O47+Önkormányzat!O89+Önkormányzat!O188+Önkormányzat!O275+Önkormányzat!O291+Önkormányzat!O317+Önkormányzat!O333+Önkormányzat!O349)</f>
        <v>-147</v>
      </c>
      <c r="N46" s="76">
        <f>SUM(L46:M46)</f>
        <v>9431</v>
      </c>
      <c r="O46" s="78"/>
      <c r="P46" s="78"/>
      <c r="Q46" s="76"/>
      <c r="R46" s="78"/>
      <c r="S46" s="76"/>
      <c r="T46" s="104"/>
      <c r="U46" s="78"/>
      <c r="V46" s="76"/>
      <c r="W46" s="83"/>
    </row>
    <row r="47" spans="1:23" ht="12.75">
      <c r="A47" s="9"/>
      <c r="B47" s="9"/>
      <c r="C47" s="9"/>
      <c r="D47" s="10" t="s">
        <v>59</v>
      </c>
      <c r="E47" s="27" t="s">
        <v>60</v>
      </c>
      <c r="F47" s="76">
        <f>SUM(Önkormányzat!H200+Önkormányzat!H207+Önkormányzat!H216+Önkormányzat!H223+Önkormányzat!H230+Önkormányzat!H237+Önkormányzat!H244)</f>
        <v>1548</v>
      </c>
      <c r="G47" s="76">
        <f>SUM(Önkormányzat!I200+Önkormányzat!I207+Önkormányzat!I216+Önkormányzat!I223+Önkormányzat!I230+Önkormányzat!I237+Önkormányzat!I244)</f>
        <v>0</v>
      </c>
      <c r="H47" s="76">
        <f>SUM(F47:G47)</f>
        <v>1548</v>
      </c>
      <c r="I47" s="76">
        <f>SUM(Önkormányzat!K200+Önkormányzat!K207+Önkormányzat!K216+Önkormányzat!K223+Önkormányzat!K230+Önkormányzat!K237+Önkormányzat!K244)</f>
        <v>0</v>
      </c>
      <c r="J47" s="76">
        <f>SUM(H47:I47)</f>
        <v>1548</v>
      </c>
      <c r="K47" s="76">
        <f>SUM(Önkormányzat!M200+Önkormányzat!M207+Önkormányzat!M216+Önkormányzat!M223+Önkormányzat!M230+Önkormányzat!M237+Önkormányzat!M244)</f>
        <v>0</v>
      </c>
      <c r="L47" s="76">
        <f>SUM(J47:K47)</f>
        <v>1548</v>
      </c>
      <c r="M47" s="76">
        <f>SUM(Önkormányzat!O200+Önkormányzat!O207+Önkormányzat!O216+Önkormányzat!O223+Önkormányzat!O230+Önkormányzat!O237+Önkormányzat!O244)</f>
        <v>1031</v>
      </c>
      <c r="N47" s="76">
        <f>SUM(L47:M47)</f>
        <v>2579</v>
      </c>
      <c r="O47" s="78"/>
      <c r="P47" s="78"/>
      <c r="Q47" s="76"/>
      <c r="R47" s="78"/>
      <c r="S47" s="76"/>
      <c r="T47" s="104"/>
      <c r="U47" s="78"/>
      <c r="V47" s="76"/>
      <c r="W47" s="83"/>
    </row>
    <row r="48" spans="1:23" ht="12.75">
      <c r="A48" s="9"/>
      <c r="B48" s="9"/>
      <c r="C48" s="9"/>
      <c r="D48" s="7" t="s">
        <v>61</v>
      </c>
      <c r="E48" s="26" t="s">
        <v>62</v>
      </c>
      <c r="F48" s="78"/>
      <c r="G48" s="78"/>
      <c r="H48" s="76"/>
      <c r="I48" s="78"/>
      <c r="J48" s="76"/>
      <c r="K48" s="76"/>
      <c r="L48" s="76"/>
      <c r="M48" s="76"/>
      <c r="N48" s="76"/>
      <c r="O48" s="78"/>
      <c r="P48" s="78"/>
      <c r="Q48" s="76"/>
      <c r="R48" s="78"/>
      <c r="S48" s="76"/>
      <c r="T48" s="104"/>
      <c r="U48" s="78"/>
      <c r="V48" s="76"/>
      <c r="W48" s="83"/>
    </row>
    <row r="49" spans="1:23" ht="12.75">
      <c r="A49" s="9"/>
      <c r="B49" s="9"/>
      <c r="C49" s="9"/>
      <c r="D49" s="13" t="s">
        <v>63</v>
      </c>
      <c r="E49" s="28" t="s">
        <v>64</v>
      </c>
      <c r="F49" s="78"/>
      <c r="G49" s="78"/>
      <c r="H49" s="76"/>
      <c r="I49" s="78"/>
      <c r="J49" s="76"/>
      <c r="K49" s="76"/>
      <c r="L49" s="76"/>
      <c r="M49" s="76"/>
      <c r="N49" s="76"/>
      <c r="O49" s="76">
        <f>SUM(Önkormányzat!Q190+Önkormányzat!Q276+Önkormányzat!Q292)</f>
        <v>15741</v>
      </c>
      <c r="P49" s="76">
        <f>SUM(Önkormányzat!R190+Önkormányzat!R276+Önkormányzat!R292)</f>
        <v>0</v>
      </c>
      <c r="Q49" s="76">
        <f>SUM(Önkormányzat!S190+Önkormányzat!S276+Önkormányzat!S292)</f>
        <v>15741</v>
      </c>
      <c r="R49" s="76">
        <f>SUM(Önkormányzat!T190+Önkormányzat!T276+Önkormányzat!T292)</f>
        <v>0</v>
      </c>
      <c r="S49" s="76">
        <f>SUM(Önkormányzat!U190+Önkormányzat!U276+Önkormányzat!U292)</f>
        <v>15741</v>
      </c>
      <c r="T49" s="76">
        <f>SUM(Önkormányzat!V190+Önkormányzat!V276+Önkormányzat!V292)</f>
        <v>12113</v>
      </c>
      <c r="U49" s="76">
        <f>SUM(Önkormányzat!W190+Önkormányzat!W276+Önkormányzat!W292)</f>
        <v>27854</v>
      </c>
      <c r="V49" s="76">
        <f>SUM(Önkormányzat!X84+Önkormányzat!X190+Önkormányzat!X276+Önkormányzat!X292+Önkormányzat!X324)</f>
        <v>3036</v>
      </c>
      <c r="W49" s="83">
        <f t="shared" si="1"/>
        <v>30890</v>
      </c>
    </row>
    <row r="50" spans="1:23" ht="12.75">
      <c r="A50" s="9"/>
      <c r="B50" s="9"/>
      <c r="C50" s="9"/>
      <c r="D50" s="13" t="s">
        <v>65</v>
      </c>
      <c r="E50" s="28" t="s">
        <v>66</v>
      </c>
      <c r="F50" s="78"/>
      <c r="G50" s="78"/>
      <c r="H50" s="76"/>
      <c r="I50" s="78"/>
      <c r="J50" s="76"/>
      <c r="K50" s="76"/>
      <c r="L50" s="76"/>
      <c r="M50" s="76"/>
      <c r="N50" s="76"/>
      <c r="O50" s="78"/>
      <c r="P50" s="78"/>
      <c r="Q50" s="76">
        <f>SUM(O50:P50)</f>
        <v>0</v>
      </c>
      <c r="R50" s="78"/>
      <c r="S50" s="76">
        <f>SUM(Q50:R50)</f>
        <v>0</v>
      </c>
      <c r="T50" s="76">
        <f>SUM(Önkormányzat!V191+Önkormányzat!V281+Önkormányzat!V293)</f>
        <v>0</v>
      </c>
      <c r="U50" s="76">
        <f>SUM(S50:T50)</f>
        <v>0</v>
      </c>
      <c r="V50" s="76"/>
      <c r="W50" s="83">
        <f t="shared" si="1"/>
        <v>0</v>
      </c>
    </row>
    <row r="51" spans="1:23" ht="12.75">
      <c r="A51" s="9"/>
      <c r="B51" s="9"/>
      <c r="C51" s="9"/>
      <c r="D51" s="13" t="s">
        <v>67</v>
      </c>
      <c r="E51" s="28" t="s">
        <v>68</v>
      </c>
      <c r="F51" s="78"/>
      <c r="G51" s="78"/>
      <c r="H51" s="76"/>
      <c r="I51" s="78"/>
      <c r="J51" s="76"/>
      <c r="K51" s="76"/>
      <c r="L51" s="76"/>
      <c r="M51" s="76"/>
      <c r="N51" s="76"/>
      <c r="O51" s="78"/>
      <c r="P51" s="78"/>
      <c r="Q51" s="76">
        <f>SUM(O51:P51)</f>
        <v>0</v>
      </c>
      <c r="R51" s="78"/>
      <c r="S51" s="76">
        <f>SUM(Q51:R51)</f>
        <v>0</v>
      </c>
      <c r="T51" s="76">
        <f>SUM('Mártély összesen'!O51)</f>
        <v>0</v>
      </c>
      <c r="U51" s="76">
        <f>SUM(S51:T51)</f>
        <v>0</v>
      </c>
      <c r="V51" s="76">
        <f>SUM(Önkormányzat!X65+Önkormányzat!X82+Önkormányzat!X98+Önkormányzat!X123+Önkormányzat!X206+Önkormányzat!X217+Önkormányzat!X238+Önkormányzat!X345+Önkormányzat!X384+Önkormányzat!X400)</f>
        <v>0</v>
      </c>
      <c r="W51" s="83">
        <f t="shared" si="1"/>
        <v>0</v>
      </c>
    </row>
    <row r="52" spans="1:23" ht="12.75">
      <c r="A52" s="9"/>
      <c r="B52" s="9"/>
      <c r="C52" s="9"/>
      <c r="D52" s="7" t="s">
        <v>69</v>
      </c>
      <c r="E52" s="26" t="s">
        <v>70</v>
      </c>
      <c r="F52" s="78"/>
      <c r="G52" s="78"/>
      <c r="H52" s="76"/>
      <c r="I52" s="78"/>
      <c r="J52" s="76"/>
      <c r="K52" s="76"/>
      <c r="L52" s="76"/>
      <c r="M52" s="76"/>
      <c r="N52" s="76"/>
      <c r="O52" s="78"/>
      <c r="P52" s="78"/>
      <c r="Q52" s="76"/>
      <c r="R52" s="78"/>
      <c r="S52" s="76"/>
      <c r="T52" s="104"/>
      <c r="U52" s="78"/>
      <c r="V52" s="76"/>
      <c r="W52" s="83">
        <f t="shared" si="1"/>
        <v>0</v>
      </c>
    </row>
    <row r="53" spans="1:23" ht="12.75">
      <c r="A53" s="9"/>
      <c r="B53" s="9"/>
      <c r="C53" s="9"/>
      <c r="D53" s="10" t="s">
        <v>71</v>
      </c>
      <c r="E53" s="28" t="s">
        <v>72</v>
      </c>
      <c r="F53" s="76">
        <f>SUM(Önkormányzat!H51+Önkormányzat!H251+Önkormányzat!H258)</f>
        <v>600</v>
      </c>
      <c r="G53" s="76">
        <f>SUM(Önkormányzat!I51+Önkormányzat!I251+Önkormányzat!I258+Önkormányzat!V339)</f>
        <v>0</v>
      </c>
      <c r="H53" s="76">
        <f>SUM(F53:G53)</f>
        <v>600</v>
      </c>
      <c r="I53" s="76">
        <f>SUM(Önkormányzat!K51+Önkormányzat!K251+Önkormányzat!K258)</f>
        <v>0</v>
      </c>
      <c r="J53" s="76">
        <f>SUM(H53:I53)</f>
        <v>600</v>
      </c>
      <c r="K53" s="76">
        <f>SUM(Önkormányzat!M51+Önkormányzat!M251+Önkormányzat!M258)</f>
        <v>0</v>
      </c>
      <c r="L53" s="76">
        <f>SUM(J53:K53)</f>
        <v>600</v>
      </c>
      <c r="M53" s="76">
        <f>SUM(Önkormányzat!O51+Önkormányzat!O251+Önkormányzat!O258)</f>
        <v>0</v>
      </c>
      <c r="N53" s="76">
        <f aca="true" t="shared" si="6" ref="N53:N58">SUM(L53:M53)</f>
        <v>600</v>
      </c>
      <c r="O53" s="78"/>
      <c r="P53" s="78"/>
      <c r="Q53" s="76"/>
      <c r="R53" s="78"/>
      <c r="S53" s="76"/>
      <c r="T53" s="104"/>
      <c r="U53" s="78"/>
      <c r="V53" s="76"/>
      <c r="W53" s="83">
        <f t="shared" si="1"/>
        <v>0</v>
      </c>
    </row>
    <row r="54" spans="1:23" ht="12.75">
      <c r="A54" s="9"/>
      <c r="B54" s="9"/>
      <c r="C54" s="9"/>
      <c r="D54" s="10" t="s">
        <v>73</v>
      </c>
      <c r="E54" s="28" t="s">
        <v>74</v>
      </c>
      <c r="F54" s="76">
        <f>SUM(Önkormányzat!H265)</f>
        <v>630</v>
      </c>
      <c r="G54" s="76">
        <f>SUM(Önkormányzat!I265)</f>
        <v>0</v>
      </c>
      <c r="H54" s="76">
        <f>SUM(F54:G54)</f>
        <v>630</v>
      </c>
      <c r="I54" s="76">
        <f>SUM(Önkormányzat!K265)</f>
        <v>0</v>
      </c>
      <c r="J54" s="76">
        <f>SUM(H54:I54)</f>
        <v>630</v>
      </c>
      <c r="K54" s="76">
        <f>SUM(Önkormányzat!M265)</f>
        <v>0</v>
      </c>
      <c r="L54" s="76">
        <f>SUM(J54:K54)</f>
        <v>630</v>
      </c>
      <c r="M54" s="76">
        <f>SUM(Önkormányzat!O52+Önkormányzat!O252+Önkormányzat!O259)</f>
        <v>0</v>
      </c>
      <c r="N54" s="76">
        <f t="shared" si="6"/>
        <v>630</v>
      </c>
      <c r="O54" s="78"/>
      <c r="P54" s="78"/>
      <c r="Q54" s="76"/>
      <c r="R54" s="78"/>
      <c r="S54" s="76"/>
      <c r="T54" s="104"/>
      <c r="U54" s="78"/>
      <c r="V54" s="76"/>
      <c r="W54" s="83">
        <f t="shared" si="1"/>
        <v>0</v>
      </c>
    </row>
    <row r="55" spans="1:23" ht="12.75">
      <c r="A55" s="9"/>
      <c r="B55" s="9"/>
      <c r="C55" s="9"/>
      <c r="D55" s="10" t="s">
        <v>75</v>
      </c>
      <c r="E55" s="28" t="s">
        <v>76</v>
      </c>
      <c r="F55" s="76">
        <f>SUM(Önkormányzat!H152)</f>
        <v>86926</v>
      </c>
      <c r="G55" s="76">
        <f>SUM(Önkormányzat!I152)</f>
        <v>0</v>
      </c>
      <c r="H55" s="76">
        <f>SUM(F55:G55)</f>
        <v>86926</v>
      </c>
      <c r="I55" s="76">
        <f>SUM(Önkormányzat!K152)</f>
        <v>-500</v>
      </c>
      <c r="J55" s="76">
        <f>SUM(H55:I55)</f>
        <v>86426</v>
      </c>
      <c r="K55" s="76">
        <f>SUM(Önkormányzat!M152)</f>
        <v>-6583</v>
      </c>
      <c r="L55" s="76">
        <f>SUM(J55:K55)</f>
        <v>79843</v>
      </c>
      <c r="M55" s="76">
        <f>SUM(Önkormányzat!O152)</f>
        <v>6254</v>
      </c>
      <c r="N55" s="76">
        <f t="shared" si="6"/>
        <v>86097</v>
      </c>
      <c r="O55" s="78"/>
      <c r="P55" s="78"/>
      <c r="Q55" s="76"/>
      <c r="R55" s="78"/>
      <c r="S55" s="76"/>
      <c r="T55" s="104"/>
      <c r="U55" s="78"/>
      <c r="V55" s="76"/>
      <c r="W55" s="83">
        <f t="shared" si="1"/>
        <v>0</v>
      </c>
    </row>
    <row r="56" spans="1:23" ht="22.5">
      <c r="A56" s="9"/>
      <c r="B56" s="9"/>
      <c r="C56" s="9"/>
      <c r="D56" s="7" t="s">
        <v>77</v>
      </c>
      <c r="E56" s="44" t="s">
        <v>78</v>
      </c>
      <c r="F56" s="78"/>
      <c r="G56" s="78"/>
      <c r="H56" s="76"/>
      <c r="I56" s="78"/>
      <c r="J56" s="76"/>
      <c r="K56" s="76"/>
      <c r="L56" s="76"/>
      <c r="M56" s="76">
        <f>SUM(Önkormányzat!O54+Önkormányzat!O254+Önkormányzat!O261)</f>
        <v>0</v>
      </c>
      <c r="N56" s="76">
        <f t="shared" si="6"/>
        <v>0</v>
      </c>
      <c r="O56" s="76">
        <f>SUM(Önkormányzat!Q351)</f>
        <v>3500</v>
      </c>
      <c r="P56" s="78"/>
      <c r="Q56" s="76">
        <f>SUM(O56:P56)</f>
        <v>3500</v>
      </c>
      <c r="R56" s="76">
        <f>SUM(Önkormányzat!T351)</f>
        <v>0</v>
      </c>
      <c r="S56" s="76">
        <f>SUM(Q56:R56)</f>
        <v>3500</v>
      </c>
      <c r="T56" s="76">
        <f>SUM(Önkormányzat!V351)</f>
        <v>-847</v>
      </c>
      <c r="U56" s="76">
        <f>SUM(S56:T56)</f>
        <v>2653</v>
      </c>
      <c r="V56" s="76"/>
      <c r="W56" s="83">
        <f t="shared" si="1"/>
        <v>2653</v>
      </c>
    </row>
    <row r="57" spans="1:23" ht="12.75">
      <c r="A57" s="9"/>
      <c r="B57" s="9"/>
      <c r="C57" s="9"/>
      <c r="D57" s="7" t="s">
        <v>79</v>
      </c>
      <c r="E57" s="26" t="s">
        <v>80</v>
      </c>
      <c r="F57" s="76">
        <f>SUM(Önkormányzat!H353)</f>
        <v>3500</v>
      </c>
      <c r="G57" s="76">
        <f>SUM(Önkormányzat!I353)</f>
        <v>0</v>
      </c>
      <c r="H57" s="76">
        <f>SUM(F57:G57)</f>
        <v>3500</v>
      </c>
      <c r="I57" s="76">
        <f>SUM(Önkormányzat!K353)</f>
        <v>0</v>
      </c>
      <c r="J57" s="76">
        <f>SUM(H57:I57)</f>
        <v>3500</v>
      </c>
      <c r="K57" s="76">
        <f>SUM(Önkormányzat!M353)</f>
        <v>-847</v>
      </c>
      <c r="L57" s="76">
        <f>SUM(J57:K57)</f>
        <v>2653</v>
      </c>
      <c r="M57" s="76">
        <f>SUM(Önkormányzat!O55+Önkormányzat!O255+Önkormányzat!O262)</f>
        <v>0</v>
      </c>
      <c r="N57" s="76">
        <f t="shared" si="6"/>
        <v>2653</v>
      </c>
      <c r="O57" s="78"/>
      <c r="P57" s="78"/>
      <c r="Q57" s="76"/>
      <c r="R57" s="78"/>
      <c r="S57" s="76"/>
      <c r="T57" s="104"/>
      <c r="U57" s="78"/>
      <c r="V57" s="76"/>
      <c r="W57" s="83">
        <f t="shared" si="1"/>
        <v>0</v>
      </c>
    </row>
    <row r="58" spans="1:23" ht="22.5">
      <c r="A58" s="9"/>
      <c r="B58" s="9"/>
      <c r="C58" s="9"/>
      <c r="D58" s="7" t="s">
        <v>81</v>
      </c>
      <c r="E58" s="44" t="s">
        <v>82</v>
      </c>
      <c r="F58" s="78"/>
      <c r="G58" s="76">
        <f>SUM(Önkormányzat!I52)</f>
        <v>38510</v>
      </c>
      <c r="H58" s="76">
        <f>SUM(F58:G58)</f>
        <v>38510</v>
      </c>
      <c r="I58" s="76">
        <f>SUM(Önkormányzat!K52)</f>
        <v>0</v>
      </c>
      <c r="J58" s="76">
        <f>SUM(H58:I58)</f>
        <v>38510</v>
      </c>
      <c r="K58" s="76">
        <f>SUM(Önkormányzat!M52)</f>
        <v>-38510</v>
      </c>
      <c r="L58" s="76">
        <f>SUM(J58:K58)</f>
        <v>0</v>
      </c>
      <c r="M58" s="76">
        <f>SUM(Önkormányzat!O56+Önkormányzat!O256+Önkormányzat!O263)</f>
        <v>0</v>
      </c>
      <c r="N58" s="76">
        <f t="shared" si="6"/>
        <v>0</v>
      </c>
      <c r="O58" s="76">
        <f>SUM(Önkormányzat!Q52)</f>
        <v>0</v>
      </c>
      <c r="P58" s="76">
        <f>SUM(Önkormányzat!R52)</f>
        <v>38510</v>
      </c>
      <c r="Q58" s="76">
        <f>SUM(O58:P58)</f>
        <v>38510</v>
      </c>
      <c r="R58" s="76">
        <f>SUM(Önkormányzat!T52)</f>
        <v>0</v>
      </c>
      <c r="S58" s="76">
        <f>SUM(Q58:R58)</f>
        <v>38510</v>
      </c>
      <c r="T58" s="76">
        <f>SUM(Önkormányzat!V52)</f>
        <v>0</v>
      </c>
      <c r="U58" s="76">
        <f>SUM(S58:T58)</f>
        <v>38510</v>
      </c>
      <c r="V58" s="76"/>
      <c r="W58" s="83">
        <f t="shared" si="1"/>
        <v>38510</v>
      </c>
    </row>
    <row r="59" spans="1:23" ht="12.75">
      <c r="A59" s="9"/>
      <c r="B59" s="9"/>
      <c r="C59" s="2" t="s">
        <v>83</v>
      </c>
      <c r="D59" s="10"/>
      <c r="E59" s="35"/>
      <c r="F59" s="78"/>
      <c r="G59" s="78"/>
      <c r="H59" s="76"/>
      <c r="I59" s="78"/>
      <c r="J59" s="76"/>
      <c r="K59" s="76"/>
      <c r="L59" s="76"/>
      <c r="M59" s="76"/>
      <c r="N59" s="76"/>
      <c r="O59" s="78"/>
      <c r="P59" s="78"/>
      <c r="Q59" s="76"/>
      <c r="R59" s="78"/>
      <c r="S59" s="76"/>
      <c r="T59" s="104"/>
      <c r="U59" s="78"/>
      <c r="V59" s="76"/>
      <c r="W59" s="83">
        <f t="shared" si="1"/>
        <v>0</v>
      </c>
    </row>
    <row r="60" spans="1:23" ht="12.75">
      <c r="A60" s="9"/>
      <c r="B60" s="9"/>
      <c r="C60" s="9"/>
      <c r="D60" s="7" t="s">
        <v>85</v>
      </c>
      <c r="E60" s="26" t="s">
        <v>86</v>
      </c>
      <c r="F60" s="78"/>
      <c r="G60" s="78"/>
      <c r="H60" s="76"/>
      <c r="I60" s="78"/>
      <c r="J60" s="76"/>
      <c r="K60" s="76"/>
      <c r="L60" s="76"/>
      <c r="M60" s="76"/>
      <c r="N60" s="76"/>
      <c r="O60" s="78"/>
      <c r="P60" s="78"/>
      <c r="Q60" s="76"/>
      <c r="R60" s="78"/>
      <c r="S60" s="76"/>
      <c r="T60" s="104"/>
      <c r="U60" s="78"/>
      <c r="V60" s="76"/>
      <c r="W60" s="83">
        <f t="shared" si="1"/>
        <v>0</v>
      </c>
    </row>
    <row r="61" spans="1:23" ht="12.75">
      <c r="A61" s="9"/>
      <c r="B61" s="9"/>
      <c r="C61" s="9"/>
      <c r="D61" s="10" t="s">
        <v>15</v>
      </c>
      <c r="E61" s="28" t="s">
        <v>87</v>
      </c>
      <c r="F61" s="78"/>
      <c r="G61" s="78"/>
      <c r="H61" s="76"/>
      <c r="I61" s="78"/>
      <c r="J61" s="76"/>
      <c r="K61" s="76"/>
      <c r="L61" s="76"/>
      <c r="M61" s="76"/>
      <c r="N61" s="76"/>
      <c r="O61" s="76">
        <f>SUM(Önkormányzat!Q28)</f>
        <v>3635</v>
      </c>
      <c r="P61" s="78"/>
      <c r="Q61" s="76">
        <f>SUM(O61:P61)</f>
        <v>3635</v>
      </c>
      <c r="R61" s="76">
        <f>SUM(Önkormányzat!T28)</f>
        <v>0</v>
      </c>
      <c r="S61" s="76">
        <f>SUM(Q61:R61)</f>
        <v>3635</v>
      </c>
      <c r="T61" s="76">
        <f>SUM(Önkormányzat!V28)</f>
        <v>0</v>
      </c>
      <c r="U61" s="76">
        <f>SUM(S61:T61)</f>
        <v>3635</v>
      </c>
      <c r="V61" s="76">
        <f>SUM(Önkormányzat!X75+Önkormányzat!X93+Önkormányzat!X108+Önkormányzat!X133+Önkormányzat!X216+Önkormányzat!X227+Önkormányzat!X248+Önkormányzat!X355+Önkormányzat!X394+Önkormányzat!X410)</f>
        <v>0</v>
      </c>
      <c r="W61" s="83">
        <f t="shared" si="1"/>
        <v>3635</v>
      </c>
    </row>
    <row r="62" spans="1:23" ht="12.75">
      <c r="A62" s="9"/>
      <c r="B62" s="9"/>
      <c r="C62" s="9"/>
      <c r="D62" s="10" t="s">
        <v>17</v>
      </c>
      <c r="E62" s="28" t="s">
        <v>88</v>
      </c>
      <c r="F62" s="78"/>
      <c r="G62" s="78"/>
      <c r="H62" s="76"/>
      <c r="I62" s="78"/>
      <c r="J62" s="76"/>
      <c r="K62" s="76"/>
      <c r="L62" s="76"/>
      <c r="M62" s="76"/>
      <c r="N62" s="76"/>
      <c r="O62" s="76">
        <f>SUM(Önkormányzat!Q295+Önkormányzat!Q319+Önkormányzat!Q335+Önkormányzat!Q279)</f>
        <v>114961</v>
      </c>
      <c r="P62" s="76">
        <f>SUM(Önkormányzat!R295+Önkormányzat!R319+Önkormányzat!R335+Önkormányzat!R279)</f>
        <v>0</v>
      </c>
      <c r="Q62" s="76">
        <f>SUM(Önkormányzat!S295+Önkormányzat!S319+Önkormányzat!S335+Önkormányzat!S279)</f>
        <v>114961</v>
      </c>
      <c r="R62" s="76">
        <f>SUM(Önkormányzat!T295+Önkormányzat!T319+Önkormányzat!T335+Önkormányzat!T279)</f>
        <v>0</v>
      </c>
      <c r="S62" s="76">
        <f>SUM(Önkormányzat!U295+Önkormányzat!U319+Önkormányzat!U335+Önkormányzat!U279)</f>
        <v>114961</v>
      </c>
      <c r="T62" s="76">
        <f>SUM(Önkormányzat!V295+Önkormányzat!V319+Önkormányzat!V335+Önkormányzat!V279)</f>
        <v>8655</v>
      </c>
      <c r="U62" s="76">
        <f>SUM(Önkormányzat!W295+Önkormányzat!W319+Önkormányzat!W335+Önkormányzat!W279)</f>
        <v>123616</v>
      </c>
      <c r="V62" s="76">
        <f>SUM(Önkormányzat!X76+Önkormányzat!X94+Önkormányzat!X109+Önkormányzat!X134+Önkormányzat!X217+Önkormányzat!X228+Önkormányzat!X249+Önkormányzat!X356+Önkormányzat!X395+Önkormányzat!X411)</f>
        <v>0</v>
      </c>
      <c r="W62" s="83">
        <f t="shared" si="1"/>
        <v>123616</v>
      </c>
    </row>
    <row r="63" spans="1:23" ht="12.75">
      <c r="A63" s="9"/>
      <c r="B63" s="9"/>
      <c r="C63" s="9"/>
      <c r="D63" s="10" t="s">
        <v>89</v>
      </c>
      <c r="E63" s="28" t="s">
        <v>90</v>
      </c>
      <c r="F63" s="78"/>
      <c r="G63" s="78"/>
      <c r="H63" s="76"/>
      <c r="I63" s="78"/>
      <c r="J63" s="76"/>
      <c r="K63" s="76"/>
      <c r="L63" s="76"/>
      <c r="M63" s="76"/>
      <c r="N63" s="76"/>
      <c r="O63" s="76">
        <f>SUM(Önkormányzat!Q133)</f>
        <v>6000</v>
      </c>
      <c r="P63" s="78"/>
      <c r="Q63" s="76">
        <f>SUM(O63:P63)</f>
        <v>6000</v>
      </c>
      <c r="R63" s="76">
        <f>SUM(Önkormányzat!T133)</f>
        <v>0</v>
      </c>
      <c r="S63" s="76">
        <f>SUM(Q63:R63)</f>
        <v>6000</v>
      </c>
      <c r="T63" s="76">
        <f>SUM(Önkormányzat!V133)</f>
        <v>0</v>
      </c>
      <c r="U63" s="76">
        <f>SUM(S63:T63)</f>
        <v>6000</v>
      </c>
      <c r="V63" s="76">
        <f>SUM(Önkormányzat!X77+Önkormányzat!X95+Önkormányzat!X110+Önkormányzat!X135+Önkormányzat!X218+Önkormányzat!X229+Önkormányzat!X250+Önkormányzat!X357+Önkormányzat!X396+Önkormányzat!X412)</f>
        <v>0</v>
      </c>
      <c r="W63" s="83">
        <f t="shared" si="1"/>
        <v>6000</v>
      </c>
    </row>
    <row r="64" spans="1:23" ht="12.75">
      <c r="A64" s="9"/>
      <c r="B64" s="9"/>
      <c r="C64" s="9"/>
      <c r="D64" s="10" t="s">
        <v>91</v>
      </c>
      <c r="E64" s="28" t="s">
        <v>92</v>
      </c>
      <c r="F64" s="78"/>
      <c r="G64" s="78"/>
      <c r="H64" s="76"/>
      <c r="I64" s="78"/>
      <c r="J64" s="76"/>
      <c r="K64" s="76"/>
      <c r="L64" s="76"/>
      <c r="M64" s="76"/>
      <c r="N64" s="76"/>
      <c r="O64" s="78"/>
      <c r="P64" s="78"/>
      <c r="Q64" s="76"/>
      <c r="R64" s="78"/>
      <c r="S64" s="76"/>
      <c r="T64" s="104"/>
      <c r="U64" s="78"/>
      <c r="V64" s="76"/>
      <c r="W64" s="83">
        <f t="shared" si="1"/>
        <v>0</v>
      </c>
    </row>
    <row r="65" spans="1:23" ht="12.75">
      <c r="A65" s="9"/>
      <c r="B65" s="9"/>
      <c r="C65" s="9"/>
      <c r="D65" s="13" t="s">
        <v>93</v>
      </c>
      <c r="E65" s="28" t="s">
        <v>94</v>
      </c>
      <c r="F65" s="78"/>
      <c r="G65" s="78"/>
      <c r="H65" s="76"/>
      <c r="I65" s="78"/>
      <c r="J65" s="76"/>
      <c r="K65" s="76"/>
      <c r="L65" s="76"/>
      <c r="M65" s="76"/>
      <c r="N65" s="76"/>
      <c r="O65" s="76">
        <f>SUM(Önkormányzat!Q94)</f>
        <v>15</v>
      </c>
      <c r="P65" s="78"/>
      <c r="Q65" s="76">
        <f>SUM(O65:P65)</f>
        <v>15</v>
      </c>
      <c r="R65" s="76">
        <f>SUM(Önkormányzat!T94)</f>
        <v>0</v>
      </c>
      <c r="S65" s="76">
        <f>SUM(Q65:R65)</f>
        <v>15</v>
      </c>
      <c r="T65" s="76">
        <f>SUM(Önkormányzat!V94)</f>
        <v>0</v>
      </c>
      <c r="U65" s="76">
        <f>SUM(S65:T65)</f>
        <v>15</v>
      </c>
      <c r="V65" s="76">
        <f>SUM(Önkormányzat!X94)</f>
        <v>0</v>
      </c>
      <c r="W65" s="83">
        <f t="shared" si="1"/>
        <v>15</v>
      </c>
    </row>
    <row r="66" spans="1:23" ht="12.75">
      <c r="A66" s="9"/>
      <c r="B66" s="9"/>
      <c r="C66" s="9"/>
      <c r="D66" s="10" t="s">
        <v>95</v>
      </c>
      <c r="E66" s="40" t="s">
        <v>96</v>
      </c>
      <c r="F66" s="78"/>
      <c r="G66" s="78"/>
      <c r="H66" s="76"/>
      <c r="I66" s="78"/>
      <c r="J66" s="76"/>
      <c r="K66" s="76"/>
      <c r="L66" s="76"/>
      <c r="M66" s="76"/>
      <c r="N66" s="76"/>
      <c r="O66" s="78"/>
      <c r="P66" s="78"/>
      <c r="Q66" s="76">
        <f>SUM(O66:P66)</f>
        <v>0</v>
      </c>
      <c r="R66" s="78"/>
      <c r="S66" s="76">
        <f>SUM(Q66:R66)</f>
        <v>0</v>
      </c>
      <c r="T66" s="78"/>
      <c r="U66" s="76">
        <f>SUM(S66:T66)</f>
        <v>0</v>
      </c>
      <c r="V66" s="76">
        <f>SUM(Önkormányzat!X80+Önkormányzat!X98+Önkormányzat!X113+Önkormányzat!X138+Önkormányzat!X221+Önkormányzat!X232+Önkormányzat!X253+Önkormányzat!X360+Önkormányzat!X399+Önkormányzat!X415)</f>
        <v>0</v>
      </c>
      <c r="W66" s="83">
        <f t="shared" si="1"/>
        <v>0</v>
      </c>
    </row>
    <row r="67" spans="1:23" ht="12.75">
      <c r="A67" s="9"/>
      <c r="B67" s="9"/>
      <c r="C67" s="9"/>
      <c r="D67" s="10" t="s">
        <v>97</v>
      </c>
      <c r="E67" s="40" t="s">
        <v>98</v>
      </c>
      <c r="F67" s="78"/>
      <c r="G67" s="78"/>
      <c r="H67" s="76"/>
      <c r="I67" s="78"/>
      <c r="J67" s="76"/>
      <c r="K67" s="76"/>
      <c r="L67" s="76"/>
      <c r="M67" s="76"/>
      <c r="N67" s="76"/>
      <c r="O67" s="78"/>
      <c r="P67" s="78"/>
      <c r="Q67" s="76">
        <f>SUM(O67:P67)</f>
        <v>0</v>
      </c>
      <c r="R67" s="78"/>
      <c r="S67" s="76">
        <f>SUM(Q67:R67)</f>
        <v>0</v>
      </c>
      <c r="T67" s="78"/>
      <c r="U67" s="76">
        <f>SUM(S67:T67)</f>
        <v>0</v>
      </c>
      <c r="V67" s="76">
        <f>SUM(Önkormányzat!X81+Önkormányzat!X99+Önkormányzat!X114+Önkormányzat!X139+Önkormányzat!X222+Önkormányzat!X233+Önkormányzat!X254+Önkormányzat!X361+Önkormányzat!X400+Önkormányzat!X416)</f>
        <v>0</v>
      </c>
      <c r="W67" s="83">
        <f t="shared" si="1"/>
        <v>0</v>
      </c>
    </row>
    <row r="68" spans="1:23" ht="12.75">
      <c r="A68" s="9"/>
      <c r="B68" s="9"/>
      <c r="C68" s="9"/>
      <c r="D68" s="7" t="s">
        <v>19</v>
      </c>
      <c r="E68" s="26" t="s">
        <v>99</v>
      </c>
      <c r="F68" s="78"/>
      <c r="G68" s="78"/>
      <c r="H68" s="76"/>
      <c r="I68" s="78"/>
      <c r="J68" s="76"/>
      <c r="K68" s="76"/>
      <c r="L68" s="76"/>
      <c r="M68" s="76"/>
      <c r="N68" s="76"/>
      <c r="O68" s="78"/>
      <c r="P68" s="78"/>
      <c r="Q68" s="76"/>
      <c r="R68" s="78"/>
      <c r="S68" s="76"/>
      <c r="T68" s="104"/>
      <c r="U68" s="78"/>
      <c r="V68" s="76"/>
      <c r="W68" s="83">
        <f t="shared" si="1"/>
        <v>0</v>
      </c>
    </row>
    <row r="69" spans="1:23" ht="12.75">
      <c r="A69" s="9"/>
      <c r="B69" s="9"/>
      <c r="C69" s="9"/>
      <c r="D69" s="13" t="s">
        <v>21</v>
      </c>
      <c r="E69" s="28" t="s">
        <v>100</v>
      </c>
      <c r="F69" s="76">
        <f>SUM(Önkormányzat!H96+Önkormányzat!H322+Önkormányzat!H337)</f>
        <v>112860</v>
      </c>
      <c r="G69" s="76">
        <f>SUM(Önkormányzat!I96+Önkormányzat!I322+Önkormányzat!I337)</f>
        <v>1181</v>
      </c>
      <c r="H69" s="76">
        <f>SUM(Önkormányzat!J96+Önkormányzat!J322+Önkormányzat!J337)</f>
        <v>114041</v>
      </c>
      <c r="I69" s="76">
        <f>SUM(Önkormányzat!K96+Önkormányzat!K322+Önkormányzat!K337)</f>
        <v>0</v>
      </c>
      <c r="J69" s="76">
        <f>SUM(Önkormányzat!L96+Önkormányzat!L322+Önkormányzat!L337)</f>
        <v>114041</v>
      </c>
      <c r="K69" s="76">
        <f>SUM(Önkormányzat!M96+Önkormányzat!M322+Önkormányzat!M337)</f>
        <v>-1181</v>
      </c>
      <c r="L69" s="76">
        <f>SUM(J69:K69)</f>
        <v>112860</v>
      </c>
      <c r="M69" s="76">
        <f>SUM(Önkormányzat!O96+Önkormányzat!O322+Önkormányzat!O337)</f>
        <v>0</v>
      </c>
      <c r="N69" s="76">
        <f>SUM(L69:M69)</f>
        <v>112860</v>
      </c>
      <c r="O69" s="78"/>
      <c r="P69" s="78"/>
      <c r="Q69" s="76"/>
      <c r="R69" s="78"/>
      <c r="S69" s="76"/>
      <c r="T69" s="104"/>
      <c r="U69" s="78"/>
      <c r="V69" s="76"/>
      <c r="W69" s="83">
        <f t="shared" si="1"/>
        <v>0</v>
      </c>
    </row>
    <row r="70" spans="1:23" ht="12.75">
      <c r="A70" s="9"/>
      <c r="B70" s="9"/>
      <c r="C70" s="9"/>
      <c r="D70" s="13" t="s">
        <v>23</v>
      </c>
      <c r="E70" s="28" t="s">
        <v>101</v>
      </c>
      <c r="F70" s="76">
        <f>SUM(Önkormányzat!H281+Önkormányzat!H297)</f>
        <v>690</v>
      </c>
      <c r="G70" s="76">
        <f>SUM(Önkormányzat!I281+Önkormányzat!I297)</f>
        <v>0</v>
      </c>
      <c r="H70" s="76">
        <f>SUM(Önkormányzat!J281+Önkormányzat!J297)</f>
        <v>690</v>
      </c>
      <c r="I70" s="76">
        <f>SUM(Önkormányzat!K281+Önkormányzat!K297)</f>
        <v>0</v>
      </c>
      <c r="J70" s="76">
        <f>SUM(Önkormányzat!L281+Önkormányzat!L297)</f>
        <v>690</v>
      </c>
      <c r="K70" s="76">
        <f>SUM(Önkormányzat!M281+Önkormányzat!M297)</f>
        <v>8655</v>
      </c>
      <c r="L70" s="76">
        <f>SUM(J70:K70)</f>
        <v>9345</v>
      </c>
      <c r="M70" s="76">
        <f>SUM(Önkormányzat!O97+Önkormányzat!O323+Önkormányzat!O338)</f>
        <v>0</v>
      </c>
      <c r="N70" s="76">
        <f>SUM(L70:M70)</f>
        <v>9345</v>
      </c>
      <c r="O70" s="78"/>
      <c r="P70" s="78"/>
      <c r="Q70" s="76"/>
      <c r="R70" s="78"/>
      <c r="S70" s="76"/>
      <c r="T70" s="104"/>
      <c r="U70" s="78"/>
      <c r="V70" s="76"/>
      <c r="W70" s="83">
        <f t="shared" si="1"/>
        <v>0</v>
      </c>
    </row>
    <row r="71" spans="1:23" ht="12.75">
      <c r="A71" s="9"/>
      <c r="B71" s="9"/>
      <c r="C71" s="9"/>
      <c r="D71" s="13" t="s">
        <v>25</v>
      </c>
      <c r="E71" s="28" t="s">
        <v>102</v>
      </c>
      <c r="F71" s="76">
        <f>SUM(Önkormányzat!H323)</f>
        <v>0</v>
      </c>
      <c r="G71" s="76">
        <f>SUM(Önkormányzat!I323)</f>
        <v>0</v>
      </c>
      <c r="H71" s="76">
        <f>SUM(F71:G71)</f>
        <v>0</v>
      </c>
      <c r="I71" s="76">
        <f>SUM(Önkormányzat!K323)</f>
        <v>0</v>
      </c>
      <c r="J71" s="76">
        <f>SUM(H71:I71)</f>
        <v>0</v>
      </c>
      <c r="K71" s="76">
        <f>SUM(Önkormányzat!M323)</f>
        <v>0</v>
      </c>
      <c r="L71" s="76">
        <f>SUM(J71:K71)</f>
        <v>0</v>
      </c>
      <c r="M71" s="76">
        <f>SUM(Önkormányzat!O98+Önkormányzat!O324+Önkormányzat!O339)</f>
        <v>0</v>
      </c>
      <c r="N71" s="76">
        <f>SUM(L71:M71)</f>
        <v>0</v>
      </c>
      <c r="O71" s="78"/>
      <c r="P71" s="78"/>
      <c r="Q71" s="76"/>
      <c r="R71" s="78"/>
      <c r="S71" s="76"/>
      <c r="T71" s="104"/>
      <c r="U71" s="78"/>
      <c r="V71" s="76"/>
      <c r="W71" s="83">
        <f t="shared" si="1"/>
        <v>0</v>
      </c>
    </row>
    <row r="72" spans="1:23" ht="21.75" customHeight="1">
      <c r="A72" s="9"/>
      <c r="B72" s="9"/>
      <c r="C72" s="9"/>
      <c r="D72" s="13" t="s">
        <v>27</v>
      </c>
      <c r="E72" s="42" t="s">
        <v>103</v>
      </c>
      <c r="F72" s="78"/>
      <c r="G72" s="76">
        <f>SUM(Önkormányzat!I354)</f>
        <v>140</v>
      </c>
      <c r="H72" s="76">
        <f>SUM(F72:G72)</f>
        <v>140</v>
      </c>
      <c r="I72" s="76">
        <f>SUM(Önkormányzat!K354)</f>
        <v>0</v>
      </c>
      <c r="J72" s="76">
        <f>SUM(H72:I72)</f>
        <v>140</v>
      </c>
      <c r="K72" s="76">
        <f>SUM(Önkormányzat!M354)</f>
        <v>0</v>
      </c>
      <c r="L72" s="76">
        <f>SUM(J72:K72)</f>
        <v>140</v>
      </c>
      <c r="M72" s="76"/>
      <c r="N72" s="76">
        <f>SUM(L72:M72)</f>
        <v>140</v>
      </c>
      <c r="O72" s="78"/>
      <c r="P72" s="78"/>
      <c r="Q72" s="76"/>
      <c r="R72" s="78"/>
      <c r="S72" s="76"/>
      <c r="T72" s="104"/>
      <c r="U72" s="78"/>
      <c r="V72" s="76"/>
      <c r="W72" s="83">
        <f t="shared" si="1"/>
        <v>0</v>
      </c>
    </row>
    <row r="73" spans="1:23" ht="12.75">
      <c r="A73" s="9"/>
      <c r="B73" s="9"/>
      <c r="C73" s="9"/>
      <c r="D73" s="7" t="s">
        <v>35</v>
      </c>
      <c r="E73" s="26" t="s">
        <v>104</v>
      </c>
      <c r="F73" s="78"/>
      <c r="G73" s="78"/>
      <c r="H73" s="76"/>
      <c r="I73" s="78"/>
      <c r="J73" s="76"/>
      <c r="K73" s="76"/>
      <c r="L73" s="76"/>
      <c r="M73" s="76"/>
      <c r="N73" s="76"/>
      <c r="O73" s="78"/>
      <c r="P73" s="78"/>
      <c r="Q73" s="76"/>
      <c r="R73" s="78"/>
      <c r="S73" s="76"/>
      <c r="T73" s="104"/>
      <c r="U73" s="78"/>
      <c r="V73" s="76"/>
      <c r="W73" s="83">
        <f t="shared" si="1"/>
        <v>0</v>
      </c>
    </row>
    <row r="74" spans="1:23" ht="12.75">
      <c r="A74" s="9"/>
      <c r="B74" s="9"/>
      <c r="C74" s="9"/>
      <c r="D74" s="13" t="s">
        <v>37</v>
      </c>
      <c r="E74" s="28" t="s">
        <v>105</v>
      </c>
      <c r="F74" s="78"/>
      <c r="G74" s="78"/>
      <c r="H74" s="76"/>
      <c r="I74" s="78"/>
      <c r="J74" s="76"/>
      <c r="K74" s="76"/>
      <c r="L74" s="76"/>
      <c r="M74" s="76"/>
      <c r="N74" s="76"/>
      <c r="O74" s="76">
        <f>SUM(Önkormányzat!Q144)</f>
        <v>59594</v>
      </c>
      <c r="P74" s="78"/>
      <c r="Q74" s="76">
        <f>SUM(O74:P74)</f>
        <v>59594</v>
      </c>
      <c r="R74" s="76">
        <f>SUM(Önkormányzat!T144)</f>
        <v>0</v>
      </c>
      <c r="S74" s="76">
        <f>SUM(Q74:R74)</f>
        <v>59594</v>
      </c>
      <c r="T74" s="76">
        <f>SUM(Önkormányzat!V144)</f>
        <v>0</v>
      </c>
      <c r="U74" s="76">
        <f>SUM(S74:T74)</f>
        <v>59594</v>
      </c>
      <c r="V74" s="76">
        <f>SUM(Önkormányzat!X144)</f>
        <v>-13856</v>
      </c>
      <c r="W74" s="83">
        <f t="shared" si="1"/>
        <v>45738</v>
      </c>
    </row>
    <row r="75" spans="1:23" ht="12.75">
      <c r="A75" s="9"/>
      <c r="B75" s="9"/>
      <c r="C75" s="9"/>
      <c r="D75" s="13" t="s">
        <v>39</v>
      </c>
      <c r="E75" s="28" t="s">
        <v>106</v>
      </c>
      <c r="F75" s="78"/>
      <c r="G75" s="78"/>
      <c r="H75" s="76"/>
      <c r="I75" s="78"/>
      <c r="J75" s="76"/>
      <c r="K75" s="76"/>
      <c r="L75" s="76"/>
      <c r="M75" s="76"/>
      <c r="N75" s="76"/>
      <c r="O75" s="78"/>
      <c r="P75" s="78"/>
      <c r="Q75" s="76">
        <f>SUM(O75:P75)</f>
        <v>0</v>
      </c>
      <c r="R75" s="78"/>
      <c r="S75" s="76">
        <f>SUM(Q75:R75)</f>
        <v>0</v>
      </c>
      <c r="T75" s="104"/>
      <c r="U75" s="76">
        <f>SUM(S75:T75)</f>
        <v>0</v>
      </c>
      <c r="V75" s="76">
        <f>SUM(Önkormányzat!X145)</f>
        <v>13856</v>
      </c>
      <c r="W75" s="83">
        <f t="shared" si="1"/>
        <v>13856</v>
      </c>
    </row>
    <row r="76" spans="1:23" ht="12.75">
      <c r="A76" s="9"/>
      <c r="B76" s="9"/>
      <c r="C76" s="9"/>
      <c r="D76" s="13"/>
      <c r="E76" s="28"/>
      <c r="F76" s="78"/>
      <c r="G76" s="78"/>
      <c r="H76" s="76"/>
      <c r="I76" s="78"/>
      <c r="J76" s="76"/>
      <c r="K76" s="76"/>
      <c r="L76" s="76"/>
      <c r="M76" s="76"/>
      <c r="N76" s="76"/>
      <c r="O76" s="78"/>
      <c r="P76" s="78"/>
      <c r="Q76" s="76">
        <f>SUM(O76:P76)</f>
        <v>0</v>
      </c>
      <c r="R76" s="78"/>
      <c r="S76" s="76">
        <f>SUM(Q76:R76)</f>
        <v>0</v>
      </c>
      <c r="T76" s="104"/>
      <c r="U76" s="76">
        <f>SUM(S76:T76)</f>
        <v>0</v>
      </c>
      <c r="V76" s="76"/>
      <c r="W76" s="83">
        <f aca="true" t="shared" si="7" ref="W76:W82">SUM(U76:V76)</f>
        <v>0</v>
      </c>
    </row>
    <row r="77" spans="1:23" ht="12.75">
      <c r="A77" s="9"/>
      <c r="B77" s="9"/>
      <c r="C77" s="9"/>
      <c r="D77" s="7" t="s">
        <v>49</v>
      </c>
      <c r="E77" s="26" t="s">
        <v>107</v>
      </c>
      <c r="F77" s="78"/>
      <c r="G77" s="78"/>
      <c r="H77" s="76"/>
      <c r="I77" s="78"/>
      <c r="J77" s="76"/>
      <c r="K77" s="76"/>
      <c r="L77" s="76"/>
      <c r="M77" s="76"/>
      <c r="N77" s="76"/>
      <c r="O77" s="78"/>
      <c r="P77" s="78"/>
      <c r="Q77" s="76"/>
      <c r="R77" s="78"/>
      <c r="S77" s="76"/>
      <c r="T77" s="104"/>
      <c r="U77" s="78"/>
      <c r="V77" s="76"/>
      <c r="W77" s="83">
        <f t="shared" si="7"/>
        <v>0</v>
      </c>
    </row>
    <row r="78" spans="1:23" ht="12.75">
      <c r="A78" s="9"/>
      <c r="B78" s="9"/>
      <c r="C78" s="9"/>
      <c r="D78" s="13" t="s">
        <v>51</v>
      </c>
      <c r="E78" s="28" t="s">
        <v>105</v>
      </c>
      <c r="F78" s="76">
        <f>SUM(Önkormányzat!H144)</f>
        <v>59594</v>
      </c>
      <c r="G78" s="76">
        <f>SUM(Önkormányzat!I144)</f>
        <v>0</v>
      </c>
      <c r="H78" s="76">
        <f>SUM(F78:G78)</f>
        <v>59594</v>
      </c>
      <c r="I78" s="76">
        <f>SUM(Önkormányzat!K144)</f>
        <v>0</v>
      </c>
      <c r="J78" s="76">
        <f>SUM(H78:I78)</f>
        <v>59594</v>
      </c>
      <c r="K78" s="76">
        <f>SUM(Önkormányzat!M144)</f>
        <v>0</v>
      </c>
      <c r="L78" s="76">
        <f>SUM(J78:K78)</f>
        <v>59594</v>
      </c>
      <c r="M78" s="76">
        <f>SUM(Önkormányzat!O144)</f>
        <v>-13856</v>
      </c>
      <c r="N78" s="76">
        <f>SUM(L78:M78)</f>
        <v>45738</v>
      </c>
      <c r="O78" s="78"/>
      <c r="P78" s="78"/>
      <c r="Q78" s="76"/>
      <c r="R78" s="78"/>
      <c r="S78" s="76"/>
      <c r="T78" s="104"/>
      <c r="U78" s="78"/>
      <c r="V78" s="76"/>
      <c r="W78" s="83">
        <f t="shared" si="7"/>
        <v>0</v>
      </c>
    </row>
    <row r="79" spans="1:23" ht="12.75">
      <c r="A79" s="9"/>
      <c r="B79" s="9"/>
      <c r="C79" s="9"/>
      <c r="D79" s="13" t="s">
        <v>53</v>
      </c>
      <c r="E79" s="28" t="s">
        <v>106</v>
      </c>
      <c r="F79" s="76">
        <f>SUM(Önkormányzat!H145)</f>
        <v>0</v>
      </c>
      <c r="G79" s="76">
        <f>SUM(Önkormányzat!I145)</f>
        <v>0</v>
      </c>
      <c r="H79" s="76">
        <f>SUM(F79:G79)</f>
        <v>0</v>
      </c>
      <c r="I79" s="76">
        <f>SUM(Önkormányzat!K145)</f>
        <v>0</v>
      </c>
      <c r="J79" s="76">
        <f>SUM(H79:I79)</f>
        <v>0</v>
      </c>
      <c r="K79" s="76">
        <f>SUM(Önkormányzat!M145)</f>
        <v>0</v>
      </c>
      <c r="L79" s="76">
        <f>SUM(J79:K79)</f>
        <v>0</v>
      </c>
      <c r="M79" s="76">
        <f>SUM(Önkormányzat!O145)</f>
        <v>13856</v>
      </c>
      <c r="N79" s="76">
        <f>SUM(L79:M79)</f>
        <v>13856</v>
      </c>
      <c r="O79" s="78"/>
      <c r="P79" s="78"/>
      <c r="Q79" s="76"/>
      <c r="R79" s="78"/>
      <c r="S79" s="76"/>
      <c r="T79" s="104"/>
      <c r="U79" s="78"/>
      <c r="V79" s="76"/>
      <c r="W79" s="83">
        <f t="shared" si="7"/>
        <v>0</v>
      </c>
    </row>
    <row r="80" spans="1:23" ht="22.5">
      <c r="A80" s="9"/>
      <c r="B80" s="9"/>
      <c r="C80" s="9"/>
      <c r="D80" s="7" t="s">
        <v>61</v>
      </c>
      <c r="E80" s="44" t="s">
        <v>108</v>
      </c>
      <c r="F80" s="78"/>
      <c r="G80" s="78"/>
      <c r="H80" s="76"/>
      <c r="I80" s="78"/>
      <c r="J80" s="76"/>
      <c r="K80" s="76"/>
      <c r="L80" s="76"/>
      <c r="M80" s="76"/>
      <c r="N80" s="76">
        <f>SUM(L80:M80)</f>
        <v>0</v>
      </c>
      <c r="O80" s="78"/>
      <c r="P80" s="78"/>
      <c r="Q80" s="76"/>
      <c r="R80" s="78"/>
      <c r="S80" s="76"/>
      <c r="T80" s="104"/>
      <c r="U80" s="78"/>
      <c r="V80" s="76"/>
      <c r="W80" s="83">
        <f t="shared" si="7"/>
        <v>0</v>
      </c>
    </row>
    <row r="81" spans="1:23" ht="12.75">
      <c r="A81" s="9"/>
      <c r="B81" s="9"/>
      <c r="C81" s="9"/>
      <c r="D81" s="13" t="s">
        <v>63</v>
      </c>
      <c r="E81" s="28" t="s">
        <v>406</v>
      </c>
      <c r="F81" s="76">
        <f>SUM(Önkormányzat!H101)</f>
        <v>0</v>
      </c>
      <c r="G81" s="78"/>
      <c r="H81" s="76">
        <f>SUM(F81:G81)</f>
        <v>0</v>
      </c>
      <c r="I81" s="76">
        <f>SUM(Önkormányzat!K101)</f>
        <v>0</v>
      </c>
      <c r="J81" s="76">
        <f>SUM(H81:I81)</f>
        <v>0</v>
      </c>
      <c r="K81" s="76">
        <f>SUM(Önkormányzat!M147)</f>
        <v>0</v>
      </c>
      <c r="L81" s="76">
        <f>SUM(J81:K81)</f>
        <v>0</v>
      </c>
      <c r="M81" s="76">
        <f>SUM(Önkormányzat!O101)</f>
        <v>0</v>
      </c>
      <c r="N81" s="76">
        <f>SUM(L81:M81)</f>
        <v>0</v>
      </c>
      <c r="O81" s="78"/>
      <c r="P81" s="78"/>
      <c r="Q81" s="76"/>
      <c r="R81" s="78"/>
      <c r="S81" s="76"/>
      <c r="T81" s="104"/>
      <c r="U81" s="78"/>
      <c r="V81" s="76"/>
      <c r="W81" s="83">
        <f t="shared" si="7"/>
        <v>0</v>
      </c>
    </row>
    <row r="82" spans="1:23" ht="12.75">
      <c r="A82" s="9"/>
      <c r="B82" s="9"/>
      <c r="C82" s="9"/>
      <c r="D82" s="10"/>
      <c r="E82" s="28"/>
      <c r="F82" s="78"/>
      <c r="G82" s="78"/>
      <c r="H82" s="76">
        <f>SUM(F82:G82)</f>
        <v>0</v>
      </c>
      <c r="I82" s="78"/>
      <c r="J82" s="76"/>
      <c r="K82" s="76"/>
      <c r="L82" s="76"/>
      <c r="M82" s="76"/>
      <c r="N82" s="76"/>
      <c r="O82" s="78"/>
      <c r="P82" s="78"/>
      <c r="Q82" s="76"/>
      <c r="R82" s="78"/>
      <c r="S82" s="76"/>
      <c r="T82" s="104"/>
      <c r="U82" s="78"/>
      <c r="V82" s="76"/>
      <c r="W82" s="83">
        <f t="shared" si="7"/>
        <v>0</v>
      </c>
    </row>
    <row r="83" spans="1:23" ht="12.75">
      <c r="A83" s="2"/>
      <c r="B83" s="2"/>
      <c r="C83" s="2"/>
      <c r="D83" s="7"/>
      <c r="E83" s="26" t="s">
        <v>109</v>
      </c>
      <c r="F83" s="79">
        <f aca="true" t="shared" si="8" ref="F83:N83">SUM(F43:F82)</f>
        <v>305782</v>
      </c>
      <c r="G83" s="79">
        <f t="shared" si="8"/>
        <v>38510</v>
      </c>
      <c r="H83" s="79">
        <f t="shared" si="8"/>
        <v>344292</v>
      </c>
      <c r="I83" s="79">
        <f t="shared" si="8"/>
        <v>0</v>
      </c>
      <c r="J83" s="79">
        <f t="shared" si="8"/>
        <v>344292</v>
      </c>
      <c r="K83" s="79">
        <f t="shared" si="8"/>
        <v>24979</v>
      </c>
      <c r="L83" s="79">
        <f t="shared" si="8"/>
        <v>369271</v>
      </c>
      <c r="M83" s="79">
        <f t="shared" si="8"/>
        <v>9814</v>
      </c>
      <c r="N83" s="79">
        <f t="shared" si="8"/>
        <v>379085</v>
      </c>
      <c r="O83" s="79">
        <f aca="true" t="shared" si="9" ref="O83:W83">SUM(O11:O82)</f>
        <v>305782</v>
      </c>
      <c r="P83" s="79">
        <f t="shared" si="9"/>
        <v>38510</v>
      </c>
      <c r="Q83" s="79">
        <f t="shared" si="9"/>
        <v>344292</v>
      </c>
      <c r="R83" s="79">
        <f t="shared" si="9"/>
        <v>0</v>
      </c>
      <c r="S83" s="79">
        <f t="shared" si="9"/>
        <v>344292</v>
      </c>
      <c r="T83" s="79">
        <f t="shared" si="9"/>
        <v>24979</v>
      </c>
      <c r="U83" s="79">
        <f t="shared" si="9"/>
        <v>369271</v>
      </c>
      <c r="V83" s="79">
        <f t="shared" si="9"/>
        <v>9814</v>
      </c>
      <c r="W83" s="79">
        <f t="shared" si="9"/>
        <v>379085</v>
      </c>
    </row>
    <row r="84" spans="1:23" ht="12.75">
      <c r="A84" s="9"/>
      <c r="B84" s="9"/>
      <c r="C84" s="9"/>
      <c r="D84" s="10"/>
      <c r="E84" s="26" t="s">
        <v>110</v>
      </c>
      <c r="F84" s="79">
        <f>SUM(Önkormányzat!H368)</f>
        <v>1</v>
      </c>
      <c r="G84" s="79">
        <f>SUM(Önkormányzat!I368)</f>
        <v>0</v>
      </c>
      <c r="H84" s="79">
        <f>SUM(F84:G84)</f>
        <v>1</v>
      </c>
      <c r="I84" s="79">
        <f>SUM(Önkormányzat!K368)</f>
        <v>0</v>
      </c>
      <c r="J84" s="79">
        <f>SUM(H84:I84)</f>
        <v>1</v>
      </c>
      <c r="K84" s="79"/>
      <c r="L84" s="79">
        <f>SUM(J84:K84)</f>
        <v>1</v>
      </c>
      <c r="M84" s="79"/>
      <c r="N84" s="79">
        <f>SUM(L84:M84)</f>
        <v>1</v>
      </c>
      <c r="O84" s="78"/>
      <c r="P84" s="78"/>
      <c r="Q84" s="78"/>
      <c r="R84" s="78"/>
      <c r="S84" s="76"/>
      <c r="T84" s="104"/>
      <c r="U84" s="78"/>
      <c r="V84" s="83"/>
      <c r="W84" s="83"/>
    </row>
    <row r="85" spans="1:23" ht="22.5">
      <c r="A85" s="9"/>
      <c r="B85" s="9"/>
      <c r="C85" s="9"/>
      <c r="D85" s="10"/>
      <c r="E85" s="44" t="s">
        <v>111</v>
      </c>
      <c r="F85" s="79">
        <f>SUM(Önkormányzat!H369)</f>
        <v>21</v>
      </c>
      <c r="G85" s="79">
        <f>SUM(Önkormányzat!I369)</f>
        <v>0</v>
      </c>
      <c r="H85" s="79">
        <f>SUM(F85:G85)</f>
        <v>21</v>
      </c>
      <c r="I85" s="79">
        <f>SUM(Önkormányzat!K369)</f>
        <v>0</v>
      </c>
      <c r="J85" s="79">
        <f>SUM(H85:I85)</f>
        <v>21</v>
      </c>
      <c r="K85" s="79">
        <f>SUM(Önkormányzat!M369)</f>
        <v>13</v>
      </c>
      <c r="L85" s="79">
        <f>SUM(J85:K85)</f>
        <v>34</v>
      </c>
      <c r="M85" s="79"/>
      <c r="N85" s="79">
        <f>SUM(L85:M85)</f>
        <v>34</v>
      </c>
      <c r="O85" s="78"/>
      <c r="P85" s="78"/>
      <c r="Q85" s="78"/>
      <c r="R85" s="78"/>
      <c r="S85" s="76"/>
      <c r="T85" s="104"/>
      <c r="U85" s="78"/>
      <c r="V85" s="83"/>
      <c r="W85" s="83"/>
    </row>
    <row r="86" spans="1:23" ht="12.75">
      <c r="A86" s="9"/>
      <c r="B86" s="9"/>
      <c r="C86" s="9"/>
      <c r="D86" s="10"/>
      <c r="E86" s="26"/>
      <c r="F86" s="78"/>
      <c r="G86" s="78"/>
      <c r="H86" s="78"/>
      <c r="I86" s="78"/>
      <c r="J86" s="76"/>
      <c r="K86" s="76"/>
      <c r="L86" s="76"/>
      <c r="M86" s="76"/>
      <c r="N86" s="76"/>
      <c r="O86" s="78"/>
      <c r="P86" s="78"/>
      <c r="Q86" s="78"/>
      <c r="R86" s="78"/>
      <c r="S86" s="76"/>
      <c r="T86" s="104"/>
      <c r="U86" s="78"/>
      <c r="V86" s="83"/>
      <c r="W86" s="83"/>
    </row>
    <row r="87" spans="1:23" ht="12.75">
      <c r="A87" s="9"/>
      <c r="B87" s="9"/>
      <c r="C87" s="9"/>
      <c r="D87" s="10"/>
      <c r="E87" s="27"/>
      <c r="F87" s="78"/>
      <c r="G87" s="78"/>
      <c r="H87" s="78"/>
      <c r="I87" s="78"/>
      <c r="J87" s="76"/>
      <c r="K87" s="76"/>
      <c r="L87" s="76"/>
      <c r="M87" s="76"/>
      <c r="N87" s="76"/>
      <c r="O87" s="78"/>
      <c r="P87" s="78"/>
      <c r="Q87" s="78"/>
      <c r="R87" s="78"/>
      <c r="S87" s="76"/>
      <c r="T87" s="104"/>
      <c r="U87" s="78"/>
      <c r="V87" s="83"/>
      <c r="W87" s="83"/>
    </row>
    <row r="88" spans="1:23" ht="12.75">
      <c r="A88" s="9"/>
      <c r="B88" s="2">
        <v>2</v>
      </c>
      <c r="C88" s="164" t="s">
        <v>198</v>
      </c>
      <c r="D88" s="165"/>
      <c r="E88" s="166"/>
      <c r="F88" s="78"/>
      <c r="G88" s="78"/>
      <c r="H88" s="78"/>
      <c r="I88" s="78"/>
      <c r="J88" s="76"/>
      <c r="K88" s="76"/>
      <c r="L88" s="76"/>
      <c r="M88" s="76"/>
      <c r="N88" s="76"/>
      <c r="O88" s="78"/>
      <c r="P88" s="78"/>
      <c r="Q88" s="78"/>
      <c r="R88" s="78"/>
      <c r="S88" s="76"/>
      <c r="T88" s="104"/>
      <c r="U88" s="78"/>
      <c r="V88" s="83"/>
      <c r="W88" s="83"/>
    </row>
    <row r="89" spans="1:23" ht="12.75">
      <c r="A89" s="9"/>
      <c r="B89" s="9"/>
      <c r="C89" s="8" t="s">
        <v>12</v>
      </c>
      <c r="D89" s="7"/>
      <c r="E89" s="41" t="s">
        <v>13</v>
      </c>
      <c r="F89" s="78"/>
      <c r="G89" s="78"/>
      <c r="H89" s="78"/>
      <c r="I89" s="78"/>
      <c r="J89" s="76"/>
      <c r="K89" s="76"/>
      <c r="L89" s="76"/>
      <c r="M89" s="76"/>
      <c r="N89" s="76"/>
      <c r="O89" s="78"/>
      <c r="P89" s="78"/>
      <c r="Q89" s="78"/>
      <c r="R89" s="78"/>
      <c r="S89" s="76"/>
      <c r="T89" s="104"/>
      <c r="U89" s="78"/>
      <c r="V89" s="83"/>
      <c r="W89" s="83"/>
    </row>
    <row r="90" spans="1:23" ht="12.75">
      <c r="A90" s="9"/>
      <c r="B90" s="9"/>
      <c r="C90" s="2"/>
      <c r="D90" s="12">
        <v>1</v>
      </c>
      <c r="E90" s="26" t="s">
        <v>14</v>
      </c>
      <c r="F90" s="78"/>
      <c r="G90" s="78"/>
      <c r="H90" s="78"/>
      <c r="I90" s="78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104"/>
      <c r="U90" s="78"/>
      <c r="V90" s="83"/>
      <c r="W90" s="83"/>
    </row>
    <row r="91" spans="1:23" ht="12.75">
      <c r="A91" s="9"/>
      <c r="B91" s="9"/>
      <c r="C91" s="9"/>
      <c r="D91" s="10" t="s">
        <v>15</v>
      </c>
      <c r="E91" s="27" t="s">
        <v>16</v>
      </c>
      <c r="F91" s="78"/>
      <c r="G91" s="78"/>
      <c r="H91" s="78"/>
      <c r="I91" s="78"/>
      <c r="J91" s="76"/>
      <c r="K91" s="76"/>
      <c r="L91" s="76"/>
      <c r="M91" s="76"/>
      <c r="N91" s="76"/>
      <c r="O91" s="76">
        <f>SUM('Gondozási Kp'!Q16+'Gondozási Kp'!Q27+'Gondozási Kp'!Q35)</f>
        <v>3142</v>
      </c>
      <c r="P91" s="76">
        <f>SUM('Gondozási Kp'!R16+'Gondozási Kp'!R27+'Gondozási Kp'!R35)</f>
        <v>0</v>
      </c>
      <c r="Q91" s="76">
        <f>SUM(O91:P91)</f>
        <v>3142</v>
      </c>
      <c r="R91" s="76">
        <f>SUM('Gondozási Kp'!T16+'Gondozási Kp'!T27+'Gondozási Kp'!T35)</f>
        <v>0</v>
      </c>
      <c r="S91" s="76">
        <f>SUM(Q91:R91)</f>
        <v>3142</v>
      </c>
      <c r="T91" s="76">
        <f>SUM('Gondozási Kp'!V16+'Gondozási Kp'!V27+'Gondozási Kp'!V35)</f>
        <v>0</v>
      </c>
      <c r="U91" s="76">
        <f>SUM(S91:T91)</f>
        <v>3142</v>
      </c>
      <c r="V91" s="76">
        <f>SUM('Gondozási Kp'!X16+'Gondozási Kp'!X27+'Gondozási Kp'!X35)</f>
        <v>0</v>
      </c>
      <c r="W91" s="83">
        <f>SUM(U91:V91)</f>
        <v>3142</v>
      </c>
    </row>
    <row r="92" spans="1:23" ht="12.75">
      <c r="A92" s="9"/>
      <c r="B92" s="9"/>
      <c r="C92" s="9"/>
      <c r="D92" s="7" t="s">
        <v>49</v>
      </c>
      <c r="E92" s="26" t="s">
        <v>50</v>
      </c>
      <c r="F92" s="78"/>
      <c r="G92" s="78"/>
      <c r="H92" s="78"/>
      <c r="I92" s="78"/>
      <c r="J92" s="76"/>
      <c r="K92" s="76"/>
      <c r="L92" s="76"/>
      <c r="M92" s="76"/>
      <c r="N92" s="76"/>
      <c r="O92" s="78"/>
      <c r="P92" s="78"/>
      <c r="Q92" s="78"/>
      <c r="R92" s="78"/>
      <c r="S92" s="76"/>
      <c r="T92" s="104"/>
      <c r="U92" s="78"/>
      <c r="V92" s="83"/>
      <c r="W92" s="83">
        <f aca="true" t="shared" si="10" ref="W92:W100">SUM(U92:V92)</f>
        <v>0</v>
      </c>
    </row>
    <row r="93" spans="1:23" ht="12.75">
      <c r="A93" s="9"/>
      <c r="B93" s="9"/>
      <c r="C93" s="2"/>
      <c r="D93" s="10" t="s">
        <v>51</v>
      </c>
      <c r="E93" s="27" t="s">
        <v>52</v>
      </c>
      <c r="F93" s="76">
        <f>SUM('Gondozási Kp'!H18+'Gondozási Kp'!H40+'Gondozási Kp'!H49)</f>
        <v>8139</v>
      </c>
      <c r="G93" s="76">
        <f>SUM('Gondozási Kp'!I18+'Gondozási Kp'!I40+'Gondozási Kp'!I49)</f>
        <v>0</v>
      </c>
      <c r="H93" s="76">
        <f>SUM(F93:G93)</f>
        <v>8139</v>
      </c>
      <c r="I93" s="76">
        <f>SUM('Gondozási Kp'!K18+'Gondozási Kp'!K40+'Gondozási Kp'!K49)</f>
        <v>0</v>
      </c>
      <c r="J93" s="76">
        <f>SUM(H93:I93)</f>
        <v>8139</v>
      </c>
      <c r="K93" s="76">
        <f>SUM('Gondozási Kp'!M18+'Gondozási Kp'!M40+'Gondozási Kp'!M49)</f>
        <v>5</v>
      </c>
      <c r="L93" s="76">
        <f>SUM(J93:K93)</f>
        <v>8144</v>
      </c>
      <c r="M93" s="76">
        <f>SUM('Gondozási Kp'!O18+'Gondozási Kp'!O40+'Gondozási Kp'!O49)</f>
        <v>0</v>
      </c>
      <c r="N93" s="76">
        <f>SUM(L93:M93)</f>
        <v>8144</v>
      </c>
      <c r="O93" s="78"/>
      <c r="P93" s="78"/>
      <c r="Q93" s="78"/>
      <c r="R93" s="78"/>
      <c r="S93" s="76"/>
      <c r="T93" s="104"/>
      <c r="U93" s="78"/>
      <c r="V93" s="83"/>
      <c r="W93" s="83">
        <f t="shared" si="10"/>
        <v>0</v>
      </c>
    </row>
    <row r="94" spans="1:23" ht="12.75">
      <c r="A94" s="9"/>
      <c r="B94" s="9"/>
      <c r="C94" s="9"/>
      <c r="D94" s="10" t="s">
        <v>53</v>
      </c>
      <c r="E94" s="27" t="s">
        <v>54</v>
      </c>
      <c r="F94" s="76">
        <f>SUM('Gondozási Kp'!H19+'Gondozási Kp'!H41+'Gondozási Kp'!H50)</f>
        <v>2198</v>
      </c>
      <c r="G94" s="76">
        <f>SUM('Gondozási Kp'!I19+'Gondozási Kp'!I41+'Gondozási Kp'!I50)</f>
        <v>0</v>
      </c>
      <c r="H94" s="76">
        <f aca="true" t="shared" si="11" ref="H94:H100">SUM(F94:G94)</f>
        <v>2198</v>
      </c>
      <c r="I94" s="76">
        <f>SUM('Gondozási Kp'!K19+'Gondozási Kp'!K41+'Gondozási Kp'!K50)</f>
        <v>0</v>
      </c>
      <c r="J94" s="76">
        <f>SUM(H94:I94)</f>
        <v>2198</v>
      </c>
      <c r="K94" s="76">
        <f>SUM('Gondozási Kp'!M19+'Gondozási Kp'!M41+'Gondozási Kp'!M50)</f>
        <v>1</v>
      </c>
      <c r="L94" s="76">
        <f>SUM(J94:K94)</f>
        <v>2199</v>
      </c>
      <c r="M94" s="76">
        <f>SUM('Gondozási Kp'!O19+'Gondozási Kp'!O41+'Gondozási Kp'!O50)</f>
        <v>0</v>
      </c>
      <c r="N94" s="76">
        <f>SUM(L94:M94)</f>
        <v>2199</v>
      </c>
      <c r="O94" s="78"/>
      <c r="P94" s="78"/>
      <c r="Q94" s="78"/>
      <c r="R94" s="78"/>
      <c r="S94" s="76"/>
      <c r="T94" s="104"/>
      <c r="U94" s="78"/>
      <c r="V94" s="83"/>
      <c r="W94" s="83">
        <f t="shared" si="10"/>
        <v>0</v>
      </c>
    </row>
    <row r="95" spans="1:23" ht="12.75">
      <c r="A95" s="9"/>
      <c r="B95" s="9"/>
      <c r="C95" s="9"/>
      <c r="D95" s="10" t="s">
        <v>55</v>
      </c>
      <c r="E95" s="27" t="s">
        <v>56</v>
      </c>
      <c r="F95" s="76">
        <f>SUM('Gondozási Kp'!H20+'Gondozási Kp'!H29+'Gondozási Kp'!H42+'Gondozási Kp'!H51)</f>
        <v>4490</v>
      </c>
      <c r="G95" s="76">
        <f>SUM('Gondozási Kp'!I20+'Gondozási Kp'!I42+'Gondozási Kp'!I51)</f>
        <v>0</v>
      </c>
      <c r="H95" s="76">
        <f t="shared" si="11"/>
        <v>4490</v>
      </c>
      <c r="I95" s="76">
        <f>SUM('Gondozási Kp'!K20+'Gondozási Kp'!K29+'Gondozási Kp'!K42+'Gondozási Kp'!K51)</f>
        <v>0</v>
      </c>
      <c r="J95" s="76">
        <f>SUM(H95:I95)</f>
        <v>4490</v>
      </c>
      <c r="K95" s="76">
        <f>SUM('Gondozási Kp'!M20+'Gondozási Kp'!M29+'Gondozási Kp'!M42+'Gondozási Kp'!M51)</f>
        <v>69</v>
      </c>
      <c r="L95" s="76">
        <f>SUM(J95:K95)</f>
        <v>4559</v>
      </c>
      <c r="M95" s="76">
        <f>SUM('Gondozási Kp'!O20+'Gondozási Kp'!O42+'Gondozási Kp'!O51)</f>
        <v>0</v>
      </c>
      <c r="N95" s="76">
        <f>SUM(L95:M95)</f>
        <v>4559</v>
      </c>
      <c r="O95" s="78"/>
      <c r="P95" s="78"/>
      <c r="Q95" s="78"/>
      <c r="R95" s="78"/>
      <c r="S95" s="76"/>
      <c r="T95" s="104"/>
      <c r="U95" s="78"/>
      <c r="V95" s="83"/>
      <c r="W95" s="83">
        <f t="shared" si="10"/>
        <v>0</v>
      </c>
    </row>
    <row r="96" spans="1:23" ht="12.75">
      <c r="A96" s="9"/>
      <c r="B96" s="9"/>
      <c r="C96" s="9"/>
      <c r="D96" s="10" t="s">
        <v>57</v>
      </c>
      <c r="E96" s="27" t="s">
        <v>58</v>
      </c>
      <c r="F96" s="76">
        <f>SUM('Gondozási Kp'!H21+'Gondozási Kp'!H30+'Gondozási Kp'!H43+'Gondozási Kp'!H52)</f>
        <v>0</v>
      </c>
      <c r="G96" s="76">
        <f>SUM('Gondozási Kp'!I21+'Gondozási Kp'!I43+'Gondozási Kp'!I52)</f>
        <v>0</v>
      </c>
      <c r="H96" s="76">
        <f t="shared" si="11"/>
        <v>0</v>
      </c>
      <c r="I96" s="76">
        <f>SUM('Gondozási Kp'!K21+'Gondozási Kp'!K30+'Gondozási Kp'!K43+'Gondozási Kp'!K52)</f>
        <v>0</v>
      </c>
      <c r="J96" s="76">
        <f>SUM(H96:I96)</f>
        <v>0</v>
      </c>
      <c r="K96" s="76">
        <f>SUM('Gondozási Kp'!M21+'Gondozási Kp'!M30+'Gondozási Kp'!M43+'Gondozási Kp'!M52)</f>
        <v>0</v>
      </c>
      <c r="L96" s="76">
        <f>SUM(J96:K96)</f>
        <v>0</v>
      </c>
      <c r="M96" s="76">
        <f>SUM('Gondozási Kp'!O21+'Gondozási Kp'!O43+'Gondozási Kp'!O52)</f>
        <v>0</v>
      </c>
      <c r="N96" s="76">
        <f>SUM(L96:M96)</f>
        <v>0</v>
      </c>
      <c r="O96" s="78"/>
      <c r="P96" s="78"/>
      <c r="Q96" s="78"/>
      <c r="R96" s="78"/>
      <c r="S96" s="76"/>
      <c r="T96" s="104"/>
      <c r="U96" s="78"/>
      <c r="V96" s="83"/>
      <c r="W96" s="83">
        <f t="shared" si="10"/>
        <v>0</v>
      </c>
    </row>
    <row r="97" spans="1:23" ht="12.75">
      <c r="A97" s="9"/>
      <c r="B97" s="9"/>
      <c r="C97" s="9"/>
      <c r="D97" s="10"/>
      <c r="E97" s="27"/>
      <c r="F97" s="78"/>
      <c r="G97" s="78"/>
      <c r="H97" s="76"/>
      <c r="I97" s="78"/>
      <c r="J97" s="76"/>
      <c r="K97" s="76"/>
      <c r="L97" s="76"/>
      <c r="M97" s="76"/>
      <c r="N97" s="76"/>
      <c r="O97" s="78"/>
      <c r="P97" s="78"/>
      <c r="Q97" s="78"/>
      <c r="R97" s="78"/>
      <c r="S97" s="76"/>
      <c r="T97" s="104"/>
      <c r="U97" s="78"/>
      <c r="V97" s="83"/>
      <c r="W97" s="83">
        <f t="shared" si="10"/>
        <v>0</v>
      </c>
    </row>
    <row r="98" spans="1:23" ht="12.75">
      <c r="A98" s="9"/>
      <c r="B98" s="9"/>
      <c r="C98" s="9"/>
      <c r="D98" s="7" t="s">
        <v>61</v>
      </c>
      <c r="E98" s="26" t="s">
        <v>62</v>
      </c>
      <c r="F98" s="78"/>
      <c r="G98" s="78"/>
      <c r="H98" s="76"/>
      <c r="I98" s="78"/>
      <c r="J98" s="76"/>
      <c r="K98" s="76"/>
      <c r="L98" s="76"/>
      <c r="M98" s="76"/>
      <c r="N98" s="76"/>
      <c r="O98" s="78"/>
      <c r="P98" s="78"/>
      <c r="Q98" s="78"/>
      <c r="R98" s="78"/>
      <c r="S98" s="76"/>
      <c r="T98" s="104"/>
      <c r="U98" s="78"/>
      <c r="V98" s="83"/>
      <c r="W98" s="83">
        <f t="shared" si="10"/>
        <v>0</v>
      </c>
    </row>
    <row r="99" spans="1:23" ht="29.25">
      <c r="A99" s="9"/>
      <c r="B99" s="9"/>
      <c r="C99" s="9"/>
      <c r="D99" s="13" t="s">
        <v>112</v>
      </c>
      <c r="E99" s="84" t="s">
        <v>113</v>
      </c>
      <c r="F99" s="78"/>
      <c r="G99" s="78"/>
      <c r="H99" s="76"/>
      <c r="I99" s="78"/>
      <c r="J99" s="76"/>
      <c r="K99" s="76"/>
      <c r="L99" s="76"/>
      <c r="M99" s="76"/>
      <c r="N99" s="76"/>
      <c r="O99" s="76">
        <f>SUM('Gondozási Kp'!Q58)</f>
        <v>11685</v>
      </c>
      <c r="P99" s="76">
        <f>SUM('Gondozási Kp'!R58)</f>
        <v>0</v>
      </c>
      <c r="Q99" s="76">
        <f>SUM(O99:P99)</f>
        <v>11685</v>
      </c>
      <c r="R99" s="76">
        <f>SUM('Gondozási Kp'!T58)</f>
        <v>0</v>
      </c>
      <c r="S99" s="76">
        <f>SUM(Q99:R99)</f>
        <v>11685</v>
      </c>
      <c r="T99" s="76">
        <f>SUM('Gondozási Kp'!V58)</f>
        <v>55</v>
      </c>
      <c r="U99" s="76">
        <f>SUM(S99:T99)</f>
        <v>11740</v>
      </c>
      <c r="V99" s="76">
        <f>SUM('Gondozási Kp'!X58)</f>
        <v>0</v>
      </c>
      <c r="W99" s="83">
        <f t="shared" si="10"/>
        <v>11740</v>
      </c>
    </row>
    <row r="100" spans="1:23" ht="29.25">
      <c r="A100" s="9"/>
      <c r="B100" s="9"/>
      <c r="C100" s="9"/>
      <c r="D100" s="10"/>
      <c r="E100" s="84" t="s">
        <v>171</v>
      </c>
      <c r="F100" s="78"/>
      <c r="G100" s="76">
        <f>SUM('Gondozási Kp'!I59)</f>
        <v>20</v>
      </c>
      <c r="H100" s="76">
        <f t="shared" si="11"/>
        <v>20</v>
      </c>
      <c r="I100" s="76">
        <f>SUM('Gondozási Kp'!K59)</f>
        <v>0</v>
      </c>
      <c r="J100" s="76">
        <f>SUM(H100:I100)</f>
        <v>20</v>
      </c>
      <c r="K100" s="76">
        <f>SUM('Gondozási Kp'!M59)</f>
        <v>-20</v>
      </c>
      <c r="L100" s="76">
        <f>SUM(J100:K100)</f>
        <v>0</v>
      </c>
      <c r="M100" s="76">
        <f>SUM('Gondozási Kp'!O59)</f>
        <v>0</v>
      </c>
      <c r="N100" s="76">
        <f>SUM(L100:M100)</f>
        <v>0</v>
      </c>
      <c r="O100" s="78"/>
      <c r="P100" s="78">
        <v>20</v>
      </c>
      <c r="Q100" s="76">
        <f>SUM(O100:P100)</f>
        <v>20</v>
      </c>
      <c r="R100" s="76">
        <f>SUM('Gondozási Kp'!T59)</f>
        <v>0</v>
      </c>
      <c r="S100" s="76">
        <f>SUM(Q100:R100)</f>
        <v>20</v>
      </c>
      <c r="T100" s="76">
        <f>SUM('Gondozási Kp'!V59)</f>
        <v>0</v>
      </c>
      <c r="U100" s="76">
        <f>SUM(S100:T100)</f>
        <v>20</v>
      </c>
      <c r="V100" s="76">
        <f>SUM('Gondozási Kp'!X59)</f>
        <v>0</v>
      </c>
      <c r="W100" s="83">
        <f t="shared" si="10"/>
        <v>20</v>
      </c>
    </row>
    <row r="101" spans="1:23" ht="12.75">
      <c r="A101" s="9"/>
      <c r="B101" s="9"/>
      <c r="C101" s="167" t="s">
        <v>199</v>
      </c>
      <c r="D101" s="168"/>
      <c r="E101" s="169"/>
      <c r="F101" s="79">
        <f>SUM(F93:F100)</f>
        <v>14827</v>
      </c>
      <c r="G101" s="79">
        <f>SUM(G93:G100)</f>
        <v>20</v>
      </c>
      <c r="H101" s="79">
        <f>SUM(H93:H100)</f>
        <v>14847</v>
      </c>
      <c r="I101" s="79">
        <f>SUM(I93:I100)</f>
        <v>0</v>
      </c>
      <c r="J101" s="79">
        <f>SUM(H101:I101)</f>
        <v>14847</v>
      </c>
      <c r="K101" s="79">
        <f>SUM(K93:K100)</f>
        <v>55</v>
      </c>
      <c r="L101" s="79">
        <f>SUM(J101:K101)</f>
        <v>14902</v>
      </c>
      <c r="M101" s="79">
        <f>SUM(M93:M100)</f>
        <v>0</v>
      </c>
      <c r="N101" s="79">
        <f>SUM(L101:M101)</f>
        <v>14902</v>
      </c>
      <c r="O101" s="79">
        <f aca="true" t="shared" si="12" ref="O101:W101">SUM(O90:O100)</f>
        <v>14827</v>
      </c>
      <c r="P101" s="79">
        <f t="shared" si="12"/>
        <v>20</v>
      </c>
      <c r="Q101" s="79">
        <f t="shared" si="12"/>
        <v>14847</v>
      </c>
      <c r="R101" s="79">
        <f t="shared" si="12"/>
        <v>0</v>
      </c>
      <c r="S101" s="79">
        <f t="shared" si="12"/>
        <v>14847</v>
      </c>
      <c r="T101" s="79">
        <f t="shared" si="12"/>
        <v>55</v>
      </c>
      <c r="U101" s="79">
        <f t="shared" si="12"/>
        <v>14902</v>
      </c>
      <c r="V101" s="79">
        <f t="shared" si="12"/>
        <v>0</v>
      </c>
      <c r="W101" s="79">
        <f t="shared" si="12"/>
        <v>14902</v>
      </c>
    </row>
    <row r="102" spans="1:23" ht="12.75">
      <c r="A102" s="9"/>
      <c r="B102" s="9"/>
      <c r="C102" s="9"/>
      <c r="D102" s="10"/>
      <c r="E102" s="26" t="s">
        <v>110</v>
      </c>
      <c r="F102" s="79">
        <f>SUM('Gondozási Kp'!H64)</f>
        <v>5</v>
      </c>
      <c r="G102" s="79">
        <f>SUM('Gondozási Kp'!I64)</f>
        <v>0</v>
      </c>
      <c r="H102" s="79">
        <f>SUM(F102:G102)</f>
        <v>5</v>
      </c>
      <c r="I102" s="79">
        <f>SUM('Gondozási Kp'!K64)</f>
        <v>0</v>
      </c>
      <c r="J102" s="79">
        <f>SUM(H102:I102)</f>
        <v>5</v>
      </c>
      <c r="K102" s="79"/>
      <c r="L102" s="79">
        <f>SUM(J102:K102)</f>
        <v>5</v>
      </c>
      <c r="M102" s="79"/>
      <c r="N102" s="79">
        <f>SUM(L102:M102)</f>
        <v>5</v>
      </c>
      <c r="O102" s="78"/>
      <c r="P102" s="78"/>
      <c r="Q102" s="78"/>
      <c r="R102" s="78"/>
      <c r="S102" s="76"/>
      <c r="T102" s="104"/>
      <c r="U102" s="78"/>
      <c r="V102" s="83"/>
      <c r="W102" s="83"/>
    </row>
    <row r="103" spans="1:23" ht="12.75">
      <c r="A103" s="9"/>
      <c r="B103" s="9"/>
      <c r="C103" s="9"/>
      <c r="D103" s="10"/>
      <c r="E103" s="27"/>
      <c r="F103" s="78"/>
      <c r="G103" s="78"/>
      <c r="H103" s="78"/>
      <c r="I103" s="78"/>
      <c r="J103" s="76"/>
      <c r="K103" s="76"/>
      <c r="L103" s="76"/>
      <c r="M103" s="76"/>
      <c r="N103" s="76"/>
      <c r="O103" s="78"/>
      <c r="P103" s="78"/>
      <c r="Q103" s="78"/>
      <c r="R103" s="78"/>
      <c r="S103" s="76"/>
      <c r="T103" s="104"/>
      <c r="U103" s="78"/>
      <c r="V103" s="83"/>
      <c r="W103" s="83"/>
    </row>
    <row r="104" spans="1:23" ht="12.75">
      <c r="A104" s="9"/>
      <c r="B104" s="9"/>
      <c r="C104" s="9"/>
      <c r="D104" s="10"/>
      <c r="E104" s="26"/>
      <c r="F104" s="78"/>
      <c r="G104" s="78"/>
      <c r="H104" s="78"/>
      <c r="I104" s="78"/>
      <c r="J104" s="76"/>
      <c r="K104" s="76"/>
      <c r="L104" s="76"/>
      <c r="M104" s="76"/>
      <c r="N104" s="76"/>
      <c r="O104" s="78"/>
      <c r="P104" s="78"/>
      <c r="Q104" s="78"/>
      <c r="R104" s="78"/>
      <c r="S104" s="76"/>
      <c r="T104" s="104"/>
      <c r="U104" s="78"/>
      <c r="V104" s="83"/>
      <c r="W104" s="83"/>
    </row>
    <row r="105" spans="1:23" ht="12.75">
      <c r="A105" s="9"/>
      <c r="B105" s="2">
        <v>4</v>
      </c>
      <c r="C105" s="164" t="s">
        <v>114</v>
      </c>
      <c r="D105" s="165"/>
      <c r="E105" s="166"/>
      <c r="F105" s="78"/>
      <c r="G105" s="78"/>
      <c r="H105" s="78"/>
      <c r="I105" s="78"/>
      <c r="J105" s="76"/>
      <c r="K105" s="76"/>
      <c r="L105" s="76"/>
      <c r="M105" s="76"/>
      <c r="N105" s="76"/>
      <c r="O105" s="78"/>
      <c r="P105" s="78"/>
      <c r="Q105" s="78"/>
      <c r="R105" s="78"/>
      <c r="S105" s="76"/>
      <c r="T105" s="104"/>
      <c r="U105" s="78"/>
      <c r="V105" s="83"/>
      <c r="W105" s="83"/>
    </row>
    <row r="106" spans="1:23" ht="12.75">
      <c r="A106" s="9"/>
      <c r="B106" s="9"/>
      <c r="C106" s="8" t="s">
        <v>12</v>
      </c>
      <c r="D106" s="7"/>
      <c r="E106" s="34" t="s">
        <v>13</v>
      </c>
      <c r="F106" s="78"/>
      <c r="G106" s="78"/>
      <c r="H106" s="78"/>
      <c r="I106" s="78"/>
      <c r="J106" s="76"/>
      <c r="K106" s="76"/>
      <c r="L106" s="76"/>
      <c r="M106" s="76"/>
      <c r="N106" s="76"/>
      <c r="O106" s="78"/>
      <c r="P106" s="78"/>
      <c r="Q106" s="78"/>
      <c r="R106" s="78"/>
      <c r="S106" s="76"/>
      <c r="T106" s="104"/>
      <c r="U106" s="78"/>
      <c r="V106" s="83"/>
      <c r="W106" s="83"/>
    </row>
    <row r="107" spans="1:23" ht="12.75">
      <c r="A107" s="9"/>
      <c r="B107" s="9"/>
      <c r="C107" s="2"/>
      <c r="D107" s="12">
        <v>1</v>
      </c>
      <c r="E107" s="26" t="s">
        <v>14</v>
      </c>
      <c r="F107" s="78"/>
      <c r="G107" s="78"/>
      <c r="H107" s="78"/>
      <c r="I107" s="78"/>
      <c r="J107" s="76"/>
      <c r="K107" s="76"/>
      <c r="L107" s="76"/>
      <c r="M107" s="76"/>
      <c r="N107" s="76"/>
      <c r="O107" s="78"/>
      <c r="P107" s="78"/>
      <c r="Q107" s="78"/>
      <c r="R107" s="78"/>
      <c r="S107" s="76"/>
      <c r="T107" s="104"/>
      <c r="U107" s="78"/>
      <c r="V107" s="83"/>
      <c r="W107" s="83"/>
    </row>
    <row r="108" spans="1:23" ht="12.75">
      <c r="A108" s="9"/>
      <c r="B108" s="9"/>
      <c r="C108" s="9"/>
      <c r="D108" s="10" t="s">
        <v>15</v>
      </c>
      <c r="E108" s="27" t="s">
        <v>16</v>
      </c>
      <c r="F108" s="78"/>
      <c r="G108" s="78"/>
      <c r="H108" s="78"/>
      <c r="I108" s="78"/>
      <c r="J108" s="76"/>
      <c r="K108" s="76"/>
      <c r="L108" s="76"/>
      <c r="M108" s="76"/>
      <c r="N108" s="76"/>
      <c r="O108" s="76">
        <f>SUM(ÁMK!Q10+ÁMK!Q24+ÁMK!Q32+ÁMK!Q64+ÁMK!Q76+ÁMK!Q89)</f>
        <v>14166</v>
      </c>
      <c r="P108" s="76">
        <f>SUM(ÁMK!R10+ÁMK!R24+ÁMK!R32+ÁMK!R64+ÁMK!R76+ÁMK!R89)</f>
        <v>0</v>
      </c>
      <c r="Q108" s="76">
        <f>SUM(O108:P108)</f>
        <v>14166</v>
      </c>
      <c r="R108" s="76">
        <f>SUM(ÁMK!T10+ÁMK!T24+ÁMK!T32+ÁMK!T64+ÁMK!T76+ÁMK!T89)</f>
        <v>0</v>
      </c>
      <c r="S108" s="76">
        <f>SUM(Q108:R108)</f>
        <v>14166</v>
      </c>
      <c r="T108" s="76">
        <f>SUM(ÁMK!V10+ÁMK!V24+ÁMK!V32+ÁMK!V64+ÁMK!V76+ÁMK!V89)</f>
        <v>0</v>
      </c>
      <c r="U108" s="76">
        <f>SUM(S108:T108)</f>
        <v>14166</v>
      </c>
      <c r="V108" s="76">
        <f>SUM(ÁMK!X10+ÁMK!X24+ÁMK!X32+ÁMK!X64+ÁMK!X76+ÁMK!X89)</f>
        <v>0</v>
      </c>
      <c r="W108" s="83">
        <f>SUM(U108:V108)</f>
        <v>14166</v>
      </c>
    </row>
    <row r="109" spans="1:23" ht="12.75">
      <c r="A109" s="9"/>
      <c r="B109" s="9"/>
      <c r="C109" s="9"/>
      <c r="D109" s="10" t="s">
        <v>17</v>
      </c>
      <c r="E109" s="27" t="s">
        <v>18</v>
      </c>
      <c r="F109" s="78"/>
      <c r="G109" s="78"/>
      <c r="H109" s="78"/>
      <c r="I109" s="78"/>
      <c r="J109" s="76"/>
      <c r="K109" s="76"/>
      <c r="L109" s="76"/>
      <c r="M109" s="76"/>
      <c r="N109" s="76"/>
      <c r="O109" s="76">
        <f>SUM(ÁMK!Q11+ÁMK!Q25+ÁMK!Q33+ÁMK!Q65+ÁMK!Q77+ÁMK!Q90)</f>
        <v>3554</v>
      </c>
      <c r="P109" s="76">
        <f>SUM(ÁMK!R11+ÁMK!R25+ÁMK!R33+ÁMK!R65+ÁMK!R77+ÁMK!R90)</f>
        <v>0</v>
      </c>
      <c r="Q109" s="76">
        <f>SUM(O109:P109)</f>
        <v>3554</v>
      </c>
      <c r="R109" s="76">
        <f>SUM(ÁMK!T11+ÁMK!T25+ÁMK!T33+ÁMK!T65+ÁMK!T77+ÁMK!T90)</f>
        <v>0</v>
      </c>
      <c r="S109" s="76">
        <f>SUM(Q109:R109)</f>
        <v>3554</v>
      </c>
      <c r="T109" s="76">
        <f>SUM(ÁMK!V11+ÁMK!V25+ÁMK!V33+ÁMK!V65+ÁMK!V77+ÁMK!V90)</f>
        <v>0</v>
      </c>
      <c r="U109" s="76">
        <f>SUM(S109:T109)</f>
        <v>3554</v>
      </c>
      <c r="V109" s="76">
        <f>SUM(ÁMK!X11+ÁMK!X25+ÁMK!X33+ÁMK!X65+ÁMK!X77+ÁMK!X90)</f>
        <v>0</v>
      </c>
      <c r="W109" s="83">
        <f>SUM(U109:V109)</f>
        <v>3554</v>
      </c>
    </row>
    <row r="110" spans="1:23" ht="12.75">
      <c r="A110" s="9"/>
      <c r="B110" s="9"/>
      <c r="C110" s="9"/>
      <c r="D110" s="7" t="s">
        <v>49</v>
      </c>
      <c r="E110" s="26" t="s">
        <v>50</v>
      </c>
      <c r="F110" s="78"/>
      <c r="G110" s="78"/>
      <c r="H110" s="78"/>
      <c r="I110" s="78"/>
      <c r="J110" s="76"/>
      <c r="K110" s="76"/>
      <c r="L110" s="76"/>
      <c r="M110" s="76"/>
      <c r="N110" s="76"/>
      <c r="O110" s="78"/>
      <c r="P110" s="78"/>
      <c r="Q110" s="76"/>
      <c r="R110" s="78"/>
      <c r="S110" s="76"/>
      <c r="T110" s="104"/>
      <c r="U110" s="76"/>
      <c r="V110" s="83"/>
      <c r="W110" s="83"/>
    </row>
    <row r="111" spans="1:23" ht="12.75">
      <c r="A111" s="9"/>
      <c r="B111" s="9"/>
      <c r="C111" s="2"/>
      <c r="D111" s="10" t="s">
        <v>51</v>
      </c>
      <c r="E111" s="27" t="s">
        <v>52</v>
      </c>
      <c r="F111" s="76">
        <f>SUM(ÁMK!H14+ÁMK!H47+ÁMK!H56+ÁMK!H79+ÁMK!H93)</f>
        <v>21093</v>
      </c>
      <c r="G111" s="76">
        <f>SUM(ÁMK!I14+ÁMK!I47+ÁMK!I56+ÁMK!I67+ÁMK!I79+ÁMK!I93)</f>
        <v>0</v>
      </c>
      <c r="H111" s="76">
        <f>SUM(F111:G111)</f>
        <v>21093</v>
      </c>
      <c r="I111" s="76">
        <f>SUM(ÁMK!K14+ÁMK!K47+ÁMK!K56+ÁMK!K79+ÁMK!K93)</f>
        <v>0</v>
      </c>
      <c r="J111" s="76">
        <f>SUM(H111:I111)</f>
        <v>21093</v>
      </c>
      <c r="K111" s="76">
        <f>SUM(ÁMK!M14+ÁMK!M47+ÁMK!M56+ÁMK!M79+ÁMK!M93)</f>
        <v>1704</v>
      </c>
      <c r="L111" s="76">
        <f>SUM(J111:K111)</f>
        <v>22797</v>
      </c>
      <c r="M111" s="76">
        <f>SUM(ÁMK!O14+ÁMK!O47+ÁMK!O56+ÁMK!O79+ÁMK!O93+ÁMK!O67)</f>
        <v>283</v>
      </c>
      <c r="N111" s="76">
        <f>SUM(L111:M111)</f>
        <v>23080</v>
      </c>
      <c r="O111" s="78"/>
      <c r="P111" s="78"/>
      <c r="Q111" s="76"/>
      <c r="R111" s="78"/>
      <c r="S111" s="76"/>
      <c r="T111" s="104"/>
      <c r="U111" s="76"/>
      <c r="V111" s="83"/>
      <c r="W111" s="83"/>
    </row>
    <row r="112" spans="1:23" ht="12.75">
      <c r="A112" s="9"/>
      <c r="B112" s="9"/>
      <c r="C112" s="9"/>
      <c r="D112" s="10" t="s">
        <v>53</v>
      </c>
      <c r="E112" s="27" t="s">
        <v>54</v>
      </c>
      <c r="F112" s="76">
        <f>SUM(ÁMK!H15+ÁMK!H48+ÁMK!H57+ÁMK!H80+ÁMK!H94)</f>
        <v>5694</v>
      </c>
      <c r="G112" s="76">
        <f>SUM(ÁMK!I15+ÁMK!I48+ÁMK!I57+ÁMK!I68+ÁMK!I80+ÁMK!I94)</f>
        <v>0</v>
      </c>
      <c r="H112" s="76">
        <f>SUM(F112:G112)</f>
        <v>5694</v>
      </c>
      <c r="I112" s="76">
        <f>SUM(ÁMK!K15+ÁMK!K48+ÁMK!K57+ÁMK!K80+ÁMK!K94)</f>
        <v>0</v>
      </c>
      <c r="J112" s="76">
        <f>SUM(H112:I112)</f>
        <v>5694</v>
      </c>
      <c r="K112" s="76">
        <f>SUM(ÁMK!M15+ÁMK!M48+ÁMK!M57+ÁMK!M80+ÁMK!M94)</f>
        <v>461</v>
      </c>
      <c r="L112" s="76">
        <f>SUM(J112:K112)</f>
        <v>6155</v>
      </c>
      <c r="M112" s="76">
        <f>SUM(ÁMK!O15+ÁMK!O48+ÁMK!O57+ÁMK!O80+ÁMK!O94+ÁMK!O68)</f>
        <v>77</v>
      </c>
      <c r="N112" s="76">
        <f aca="true" t="shared" si="13" ref="N112:N117">SUM(L112:M112)</f>
        <v>6232</v>
      </c>
      <c r="O112" s="78"/>
      <c r="P112" s="78"/>
      <c r="Q112" s="76"/>
      <c r="R112" s="78"/>
      <c r="S112" s="76"/>
      <c r="T112" s="104"/>
      <c r="U112" s="76"/>
      <c r="V112" s="83"/>
      <c r="W112" s="83"/>
    </row>
    <row r="113" spans="1:23" ht="12.75">
      <c r="A113" s="9"/>
      <c r="B113" s="9"/>
      <c r="C113" s="9"/>
      <c r="D113" s="10" t="s">
        <v>55</v>
      </c>
      <c r="E113" s="27" t="s">
        <v>56</v>
      </c>
      <c r="F113" s="76">
        <f>SUM(ÁMK!H16+ÁMK!H49+ÁMK!H69+ÁMK!H81+ÁMK!H95)</f>
        <v>15996</v>
      </c>
      <c r="G113" s="76">
        <f>SUM(ÁMK!I16+ÁMK!I49+ÁMK!I69+ÁMK!I81+ÁMK!I95)</f>
        <v>0</v>
      </c>
      <c r="H113" s="76">
        <f>SUM(F113:G113)</f>
        <v>15996</v>
      </c>
      <c r="I113" s="76">
        <f>SUM(ÁMK!K16+ÁMK!K49+ÁMK!K69+ÁMK!K81+ÁMK!K95)</f>
        <v>0</v>
      </c>
      <c r="J113" s="76">
        <f>SUM(H113:I113)</f>
        <v>15996</v>
      </c>
      <c r="K113" s="76">
        <f>SUM(ÁMK!M16+ÁMK!M49+ÁMK!M69+ÁMK!M81+ÁMK!M95)</f>
        <v>514</v>
      </c>
      <c r="L113" s="76">
        <f>SUM(J113:K113)</f>
        <v>16510</v>
      </c>
      <c r="M113" s="76">
        <f>SUM(ÁMK!O16+ÁMK!O49+ÁMK!O58+ÁMK!O81+ÁMK!O95)</f>
        <v>5894</v>
      </c>
      <c r="N113" s="76">
        <f t="shared" si="13"/>
        <v>22404</v>
      </c>
      <c r="O113" s="78"/>
      <c r="P113" s="78"/>
      <c r="Q113" s="76"/>
      <c r="R113" s="78"/>
      <c r="S113" s="76"/>
      <c r="T113" s="104"/>
      <c r="U113" s="76"/>
      <c r="V113" s="83"/>
      <c r="W113" s="83"/>
    </row>
    <row r="114" spans="1:23" ht="12.75">
      <c r="A114" s="9"/>
      <c r="B114" s="9"/>
      <c r="C114" s="9"/>
      <c r="D114" s="10" t="s">
        <v>57</v>
      </c>
      <c r="E114" s="27" t="s">
        <v>58</v>
      </c>
      <c r="F114" s="76">
        <f>SUM(ÁMK!H17+ÁMK!H82+ÁMK!H96)</f>
        <v>0</v>
      </c>
      <c r="G114" s="76">
        <f>SUM(ÁMK!I17+ÁMK!I82+ÁMK!I96)</f>
        <v>0</v>
      </c>
      <c r="H114" s="76">
        <f>SUM(F114:G114)</f>
        <v>0</v>
      </c>
      <c r="I114" s="76">
        <f>SUM(ÁMK!K17+ÁMK!K82+ÁMK!K96)</f>
        <v>0</v>
      </c>
      <c r="J114" s="76">
        <f>SUM(H114:I114)</f>
        <v>0</v>
      </c>
      <c r="K114" s="76">
        <f>SUM(ÁMK!M17+ÁMK!M82+ÁMK!M96)</f>
        <v>0</v>
      </c>
      <c r="L114" s="76">
        <f>SUM(J114:K114)</f>
        <v>0</v>
      </c>
      <c r="M114" s="76">
        <f>SUM(ÁMK!O17+ÁMK!O50+ÁMK!O59+ÁMK!O82+ÁMK!O96)</f>
        <v>0</v>
      </c>
      <c r="N114" s="76">
        <f t="shared" si="13"/>
        <v>0</v>
      </c>
      <c r="O114" s="78"/>
      <c r="P114" s="78"/>
      <c r="Q114" s="76"/>
      <c r="R114" s="78"/>
      <c r="S114" s="76"/>
      <c r="T114" s="104"/>
      <c r="U114" s="76"/>
      <c r="V114" s="83"/>
      <c r="W114" s="83"/>
    </row>
    <row r="115" spans="1:23" ht="12.75">
      <c r="A115" s="9"/>
      <c r="B115" s="9"/>
      <c r="C115" s="9"/>
      <c r="D115" s="93" t="s">
        <v>61</v>
      </c>
      <c r="E115" s="102" t="s">
        <v>99</v>
      </c>
      <c r="F115" s="76"/>
      <c r="G115" s="76"/>
      <c r="H115" s="76"/>
      <c r="I115" s="76"/>
      <c r="J115" s="76"/>
      <c r="K115" s="76"/>
      <c r="L115" s="76"/>
      <c r="M115" s="76"/>
      <c r="N115" s="76">
        <f t="shared" si="13"/>
        <v>0</v>
      </c>
      <c r="O115" s="78"/>
      <c r="P115" s="78"/>
      <c r="Q115" s="76"/>
      <c r="R115" s="78"/>
      <c r="S115" s="76"/>
      <c r="T115" s="104"/>
      <c r="U115" s="76"/>
      <c r="V115" s="83"/>
      <c r="W115" s="83"/>
    </row>
    <row r="116" spans="1:23" ht="12.75">
      <c r="A116" s="9"/>
      <c r="B116" s="9"/>
      <c r="C116" s="9"/>
      <c r="D116" s="92" t="s">
        <v>63</v>
      </c>
      <c r="E116" s="94" t="s">
        <v>398</v>
      </c>
      <c r="F116" s="76">
        <f>SUM(ÁMK!H98)</f>
        <v>0</v>
      </c>
      <c r="G116" s="76">
        <f>SUM(ÁMK!I98)</f>
        <v>0</v>
      </c>
      <c r="H116" s="76">
        <f>SUM(ÁMK!J98)</f>
        <v>0</v>
      </c>
      <c r="I116" s="76">
        <f>SUM(ÁMK!K98)</f>
        <v>0</v>
      </c>
      <c r="J116" s="76">
        <f>SUM(ÁMK!L98)</f>
        <v>0</v>
      </c>
      <c r="K116" s="76">
        <f>SUM(ÁMK!M98)</f>
        <v>150</v>
      </c>
      <c r="L116" s="76">
        <f>SUM(J116:K116)</f>
        <v>150</v>
      </c>
      <c r="M116" s="76"/>
      <c r="N116" s="76">
        <f t="shared" si="13"/>
        <v>150</v>
      </c>
      <c r="O116" s="78"/>
      <c r="P116" s="78"/>
      <c r="Q116" s="76"/>
      <c r="R116" s="78"/>
      <c r="S116" s="76"/>
      <c r="T116" s="104"/>
      <c r="U116" s="76"/>
      <c r="V116" s="83"/>
      <c r="W116" s="83"/>
    </row>
    <row r="117" spans="1:23" ht="12.75">
      <c r="A117" s="9"/>
      <c r="B117" s="9"/>
      <c r="C117" s="9"/>
      <c r="D117" s="92" t="s">
        <v>112</v>
      </c>
      <c r="E117" s="103" t="s">
        <v>399</v>
      </c>
      <c r="F117" s="76">
        <f>SUM(ÁMK!H99)</f>
        <v>0</v>
      </c>
      <c r="G117" s="76">
        <f>SUM(ÁMK!I99)</f>
        <v>0</v>
      </c>
      <c r="H117" s="76">
        <f>SUM(ÁMK!J99)</f>
        <v>0</v>
      </c>
      <c r="I117" s="76">
        <f>SUM(ÁMK!K99)</f>
        <v>0</v>
      </c>
      <c r="J117" s="76">
        <f>SUM(ÁMK!L99)</f>
        <v>0</v>
      </c>
      <c r="K117" s="76">
        <f>SUM(ÁMK!M99)</f>
        <v>495</v>
      </c>
      <c r="L117" s="76">
        <f>SUM(J117:K117)</f>
        <v>495</v>
      </c>
      <c r="M117" s="76"/>
      <c r="N117" s="76">
        <f t="shared" si="13"/>
        <v>495</v>
      </c>
      <c r="O117" s="78"/>
      <c r="P117" s="78"/>
      <c r="Q117" s="76"/>
      <c r="R117" s="78"/>
      <c r="S117" s="76"/>
      <c r="T117" s="104"/>
      <c r="U117" s="76"/>
      <c r="V117" s="83"/>
      <c r="W117" s="83"/>
    </row>
    <row r="118" spans="1:23" ht="12.75">
      <c r="A118" s="9"/>
      <c r="B118" s="9"/>
      <c r="C118" s="9"/>
      <c r="D118" s="10"/>
      <c r="E118" s="102" t="s">
        <v>86</v>
      </c>
      <c r="F118" s="76"/>
      <c r="G118" s="76"/>
      <c r="H118" s="76"/>
      <c r="I118" s="76"/>
      <c r="J118" s="76"/>
      <c r="K118" s="76"/>
      <c r="L118" s="76"/>
      <c r="M118" s="76"/>
      <c r="N118" s="76"/>
      <c r="O118" s="78"/>
      <c r="P118" s="78"/>
      <c r="Q118" s="76"/>
      <c r="R118" s="78"/>
      <c r="S118" s="76"/>
      <c r="T118" s="104"/>
      <c r="U118" s="76"/>
      <c r="V118" s="83"/>
      <c r="W118" s="83"/>
    </row>
    <row r="119" spans="1:23" ht="12.75">
      <c r="A119" s="9"/>
      <c r="B119" s="9"/>
      <c r="C119" s="9"/>
      <c r="D119" s="92" t="s">
        <v>65</v>
      </c>
      <c r="E119" s="94" t="s">
        <v>400</v>
      </c>
      <c r="F119" s="76"/>
      <c r="G119" s="76"/>
      <c r="H119" s="76"/>
      <c r="I119" s="76"/>
      <c r="J119" s="76"/>
      <c r="K119" s="76"/>
      <c r="L119" s="76"/>
      <c r="M119" s="76"/>
      <c r="N119" s="76"/>
      <c r="O119" s="76">
        <f>SUM(ÁMK!Q101)</f>
        <v>0</v>
      </c>
      <c r="P119" s="76">
        <f>SUM(ÁMK!R101)</f>
        <v>0</v>
      </c>
      <c r="Q119" s="76">
        <f>SUM(ÁMK!S101)</f>
        <v>0</v>
      </c>
      <c r="R119" s="76">
        <f>SUM(ÁMK!T101)</f>
        <v>0</v>
      </c>
      <c r="S119" s="76">
        <f>SUM(ÁMK!U101)</f>
        <v>0</v>
      </c>
      <c r="T119" s="76">
        <f>SUM(ÁMK!V101)</f>
        <v>645</v>
      </c>
      <c r="U119" s="76">
        <f>SUM(S119:T119)</f>
        <v>645</v>
      </c>
      <c r="V119" s="76">
        <f>SUM(ÁMK!X101)</f>
        <v>0</v>
      </c>
      <c r="W119" s="83">
        <f>SUM(U119:V119)</f>
        <v>645</v>
      </c>
    </row>
    <row r="120" spans="1:23" ht="12.75">
      <c r="A120" s="9"/>
      <c r="B120" s="9"/>
      <c r="C120" s="9"/>
      <c r="D120" s="10"/>
      <c r="E120" s="27"/>
      <c r="F120" s="76"/>
      <c r="G120" s="76"/>
      <c r="H120" s="76"/>
      <c r="I120" s="76"/>
      <c r="J120" s="76"/>
      <c r="K120" s="76"/>
      <c r="L120" s="76"/>
      <c r="M120" s="76"/>
      <c r="N120" s="76"/>
      <c r="O120" s="78"/>
      <c r="P120" s="78"/>
      <c r="Q120" s="76"/>
      <c r="R120" s="78"/>
      <c r="S120" s="76"/>
      <c r="T120" s="104"/>
      <c r="U120" s="78"/>
      <c r="V120" s="83"/>
      <c r="W120" s="83"/>
    </row>
    <row r="121" spans="1:23" ht="12.75">
      <c r="A121" s="9"/>
      <c r="B121" s="9"/>
      <c r="C121" s="9"/>
      <c r="D121" s="7" t="s">
        <v>69</v>
      </c>
      <c r="E121" s="26" t="s">
        <v>62</v>
      </c>
      <c r="F121" s="78"/>
      <c r="G121" s="78"/>
      <c r="H121" s="76"/>
      <c r="I121" s="78"/>
      <c r="J121" s="76"/>
      <c r="K121" s="76"/>
      <c r="L121" s="76"/>
      <c r="M121" s="76"/>
      <c r="N121" s="76"/>
      <c r="O121" s="78"/>
      <c r="P121" s="78"/>
      <c r="Q121" s="76"/>
      <c r="R121" s="78"/>
      <c r="S121" s="76"/>
      <c r="T121" s="104"/>
      <c r="U121" s="78"/>
      <c r="V121" s="83"/>
      <c r="W121" s="83"/>
    </row>
    <row r="122" spans="1:23" ht="12.75">
      <c r="A122" s="9"/>
      <c r="B122" s="9"/>
      <c r="C122" s="9"/>
      <c r="D122" s="13" t="s">
        <v>71</v>
      </c>
      <c r="E122" s="28" t="s">
        <v>64</v>
      </c>
      <c r="F122" s="78"/>
      <c r="G122" s="78"/>
      <c r="H122" s="76"/>
      <c r="I122" s="78"/>
      <c r="J122" s="76"/>
      <c r="K122" s="76"/>
      <c r="L122" s="76"/>
      <c r="M122" s="76"/>
      <c r="N122" s="76"/>
      <c r="O122" s="76">
        <f>SUM(ÁMK!Q91)</f>
        <v>914</v>
      </c>
      <c r="P122" s="76">
        <f>SUM(ÁMK!R91)</f>
        <v>0</v>
      </c>
      <c r="Q122" s="76">
        <f>SUM(O122:P122)</f>
        <v>914</v>
      </c>
      <c r="R122" s="76">
        <f>SUM(ÁMK!T91)</f>
        <v>0</v>
      </c>
      <c r="S122" s="76">
        <f>SUM(Q122:R122)</f>
        <v>914</v>
      </c>
      <c r="T122" s="76">
        <f>SUM(ÁMK!V91)</f>
        <v>70</v>
      </c>
      <c r="U122" s="76">
        <f>SUM(S122:T122)</f>
        <v>984</v>
      </c>
      <c r="V122" s="76">
        <f>SUM(ÁMK!X91)</f>
        <v>0</v>
      </c>
      <c r="W122" s="83">
        <f>SUM(U122:V122)</f>
        <v>984</v>
      </c>
    </row>
    <row r="123" spans="1:23" ht="33.75">
      <c r="A123" s="9"/>
      <c r="B123" s="9"/>
      <c r="C123" s="9"/>
      <c r="D123" s="13" t="s">
        <v>73</v>
      </c>
      <c r="E123" s="33" t="s">
        <v>115</v>
      </c>
      <c r="F123" s="78"/>
      <c r="G123" s="78"/>
      <c r="H123" s="76"/>
      <c r="I123" s="78"/>
      <c r="J123" s="76"/>
      <c r="K123" s="76"/>
      <c r="L123" s="76"/>
      <c r="M123" s="76"/>
      <c r="N123" s="76"/>
      <c r="O123" s="76">
        <f>SUM(ÁMK!Q40)</f>
        <v>24149</v>
      </c>
      <c r="P123" s="76">
        <f>SUM(ÁMK!R40)</f>
        <v>0</v>
      </c>
      <c r="Q123" s="76">
        <f>SUM(O123:P123)</f>
        <v>24149</v>
      </c>
      <c r="R123" s="76">
        <f>SUM(ÁMK!T40)</f>
        <v>0</v>
      </c>
      <c r="S123" s="76">
        <f>SUM(Q123:R123)</f>
        <v>24149</v>
      </c>
      <c r="T123" s="76">
        <f>SUM(ÁMK!V40)</f>
        <v>2354</v>
      </c>
      <c r="U123" s="76">
        <f>SUM(S123:T123)</f>
        <v>26503</v>
      </c>
      <c r="V123" s="76">
        <f>SUM(ÁMK!X40)</f>
        <v>6254</v>
      </c>
      <c r="W123" s="83">
        <f>SUM(U123:V123)</f>
        <v>32757</v>
      </c>
    </row>
    <row r="124" spans="1:23" ht="12.75">
      <c r="A124" s="9"/>
      <c r="B124" s="9"/>
      <c r="C124" s="9"/>
      <c r="D124" s="13" t="s">
        <v>75</v>
      </c>
      <c r="E124" s="28" t="s">
        <v>68</v>
      </c>
      <c r="F124" s="78"/>
      <c r="G124" s="78"/>
      <c r="H124" s="76"/>
      <c r="I124" s="78"/>
      <c r="J124" s="76"/>
      <c r="K124" s="76"/>
      <c r="L124" s="76"/>
      <c r="M124" s="76"/>
      <c r="N124" s="76"/>
      <c r="O124" s="78"/>
      <c r="P124" s="78"/>
      <c r="Q124" s="76"/>
      <c r="R124" s="78"/>
      <c r="S124" s="76"/>
      <c r="T124" s="104"/>
      <c r="U124" s="78"/>
      <c r="V124" s="83"/>
      <c r="W124" s="83"/>
    </row>
    <row r="125" spans="1:23" ht="12.75">
      <c r="A125" s="9"/>
      <c r="B125" s="9"/>
      <c r="C125" s="9"/>
      <c r="D125" s="7" t="s">
        <v>77</v>
      </c>
      <c r="E125" s="26" t="s">
        <v>70</v>
      </c>
      <c r="F125" s="78"/>
      <c r="G125" s="78"/>
      <c r="H125" s="76"/>
      <c r="I125" s="78"/>
      <c r="J125" s="76"/>
      <c r="K125" s="76"/>
      <c r="L125" s="76"/>
      <c r="M125" s="76"/>
      <c r="N125" s="76"/>
      <c r="O125" s="78"/>
      <c r="P125" s="78"/>
      <c r="Q125" s="76"/>
      <c r="R125" s="78"/>
      <c r="S125" s="76"/>
      <c r="T125" s="104"/>
      <c r="U125" s="78"/>
      <c r="V125" s="83"/>
      <c r="W125" s="83"/>
    </row>
    <row r="126" spans="1:23" ht="12.75">
      <c r="A126" s="9"/>
      <c r="B126" s="9"/>
      <c r="C126" s="9"/>
      <c r="D126" s="92" t="s">
        <v>397</v>
      </c>
      <c r="E126" s="28" t="s">
        <v>74</v>
      </c>
      <c r="F126" s="78"/>
      <c r="G126" s="78"/>
      <c r="H126" s="76"/>
      <c r="I126" s="78"/>
      <c r="J126" s="76"/>
      <c r="K126" s="76"/>
      <c r="L126" s="76"/>
      <c r="M126" s="76"/>
      <c r="N126" s="76"/>
      <c r="O126" s="78"/>
      <c r="P126" s="78"/>
      <c r="Q126" s="76"/>
      <c r="R126" s="78"/>
      <c r="S126" s="76"/>
      <c r="T126" s="104"/>
      <c r="U126" s="78"/>
      <c r="V126" s="83"/>
      <c r="W126" s="83"/>
    </row>
    <row r="127" spans="1:23" ht="40.5" customHeight="1">
      <c r="A127" s="9"/>
      <c r="B127" s="9"/>
      <c r="C127" s="9"/>
      <c r="D127" s="92" t="s">
        <v>402</v>
      </c>
      <c r="E127" s="84" t="s">
        <v>182</v>
      </c>
      <c r="F127" s="78"/>
      <c r="G127" s="76">
        <f>SUM(ÁMK!I41)</f>
        <v>255</v>
      </c>
      <c r="H127" s="76">
        <f>SUM(F127:G127)</f>
        <v>255</v>
      </c>
      <c r="I127" s="76">
        <f>SUM(ÁMK!K41)</f>
        <v>0</v>
      </c>
      <c r="J127" s="76">
        <f>SUM(H127:I127)</f>
        <v>255</v>
      </c>
      <c r="K127" s="76">
        <f>SUM(ÁMK!M41)</f>
        <v>-255</v>
      </c>
      <c r="L127" s="76">
        <f>SUM(J127:K127)</f>
        <v>0</v>
      </c>
      <c r="M127" s="76">
        <f>SUM(ÁMK!O41)</f>
        <v>0</v>
      </c>
      <c r="N127" s="76">
        <f>SUM(L127:M127)</f>
        <v>0</v>
      </c>
      <c r="O127" s="78"/>
      <c r="P127" s="76">
        <f>SUM(ÁMK!R41)</f>
        <v>255</v>
      </c>
      <c r="Q127" s="76">
        <f>SUM(O127:P127)</f>
        <v>255</v>
      </c>
      <c r="R127" s="76">
        <f>SUM(ÁMK!T41)</f>
        <v>0</v>
      </c>
      <c r="S127" s="76">
        <f>SUM(Q127:R127)</f>
        <v>255</v>
      </c>
      <c r="T127" s="76">
        <f>SUM(ÁMK!V41)</f>
        <v>0</v>
      </c>
      <c r="U127" s="76">
        <f>SUM(S127:T127)</f>
        <v>255</v>
      </c>
      <c r="V127" s="76">
        <f>SUM(ÁMK!X41)</f>
        <v>0</v>
      </c>
      <c r="W127" s="83">
        <f>SUM(U127:V127)</f>
        <v>255</v>
      </c>
    </row>
    <row r="128" spans="1:23" ht="12.75">
      <c r="A128" s="9"/>
      <c r="B128" s="9"/>
      <c r="C128" s="167" t="s">
        <v>200</v>
      </c>
      <c r="D128" s="168"/>
      <c r="E128" s="169"/>
      <c r="F128" s="79">
        <f aca="true" t="shared" si="14" ref="F128:N128">SUM(F111:F127)</f>
        <v>42783</v>
      </c>
      <c r="G128" s="79">
        <f t="shared" si="14"/>
        <v>255</v>
      </c>
      <c r="H128" s="79">
        <f t="shared" si="14"/>
        <v>43038</v>
      </c>
      <c r="I128" s="79">
        <f t="shared" si="14"/>
        <v>0</v>
      </c>
      <c r="J128" s="79">
        <f t="shared" si="14"/>
        <v>43038</v>
      </c>
      <c r="K128" s="79">
        <f t="shared" si="14"/>
        <v>3069</v>
      </c>
      <c r="L128" s="79">
        <f t="shared" si="14"/>
        <v>46107</v>
      </c>
      <c r="M128" s="79">
        <f t="shared" si="14"/>
        <v>6254</v>
      </c>
      <c r="N128" s="79">
        <f t="shared" si="14"/>
        <v>52361</v>
      </c>
      <c r="O128" s="79">
        <f aca="true" t="shared" si="15" ref="O128:W128">SUM(O108:O127)</f>
        <v>42783</v>
      </c>
      <c r="P128" s="79">
        <f t="shared" si="15"/>
        <v>255</v>
      </c>
      <c r="Q128" s="79">
        <f t="shared" si="15"/>
        <v>43038</v>
      </c>
      <c r="R128" s="79">
        <f t="shared" si="15"/>
        <v>0</v>
      </c>
      <c r="S128" s="79">
        <f t="shared" si="15"/>
        <v>43038</v>
      </c>
      <c r="T128" s="79">
        <f t="shared" si="15"/>
        <v>3069</v>
      </c>
      <c r="U128" s="79">
        <f t="shared" si="15"/>
        <v>46107</v>
      </c>
      <c r="V128" s="79">
        <f t="shared" si="15"/>
        <v>6254</v>
      </c>
      <c r="W128" s="79">
        <f t="shared" si="15"/>
        <v>52361</v>
      </c>
    </row>
    <row r="129" spans="1:23" ht="12.75">
      <c r="A129" s="9"/>
      <c r="B129" s="9"/>
      <c r="C129" s="9"/>
      <c r="D129" s="10"/>
      <c r="E129" s="26" t="s">
        <v>110</v>
      </c>
      <c r="F129" s="79">
        <f>SUM(ÁMK!H108)</f>
        <v>12</v>
      </c>
      <c r="G129" s="79">
        <f>SUM(ÁMK!I108)</f>
        <v>0</v>
      </c>
      <c r="H129" s="79">
        <f>SUM(F129:G129)</f>
        <v>12</v>
      </c>
      <c r="I129" s="79">
        <f>SUM(ÁMK!K108)</f>
        <v>0</v>
      </c>
      <c r="J129" s="79">
        <f>SUM(H129:I129)</f>
        <v>12</v>
      </c>
      <c r="K129" s="79">
        <f>SUM(ÁMK!M108)</f>
        <v>0</v>
      </c>
      <c r="L129" s="79">
        <f>SUM(J129:K129)</f>
        <v>12</v>
      </c>
      <c r="M129" s="79"/>
      <c r="N129" s="79">
        <f>SUM(L129:M129)</f>
        <v>12</v>
      </c>
      <c r="O129" s="78"/>
      <c r="P129" s="78"/>
      <c r="Q129" s="78"/>
      <c r="R129" s="78"/>
      <c r="S129" s="76"/>
      <c r="T129" s="104"/>
      <c r="U129" s="78"/>
      <c r="V129" s="83"/>
      <c r="W129" s="83"/>
    </row>
    <row r="130" spans="1:23" ht="12.75">
      <c r="A130" s="9"/>
      <c r="B130" s="9"/>
      <c r="C130" s="9"/>
      <c r="D130" s="10"/>
      <c r="E130" s="26"/>
      <c r="F130" s="78"/>
      <c r="G130" s="78"/>
      <c r="H130" s="78"/>
      <c r="I130" s="78"/>
      <c r="J130" s="76"/>
      <c r="K130" s="76"/>
      <c r="L130" s="76"/>
      <c r="M130" s="76"/>
      <c r="N130" s="76"/>
      <c r="O130" s="78"/>
      <c r="P130" s="78"/>
      <c r="Q130" s="78"/>
      <c r="R130" s="78"/>
      <c r="S130" s="76"/>
      <c r="T130" s="104"/>
      <c r="U130" s="78"/>
      <c r="V130" s="83"/>
      <c r="W130" s="83"/>
    </row>
    <row r="131" spans="1:23" ht="12.75">
      <c r="A131" s="9"/>
      <c r="B131" s="9"/>
      <c r="C131" s="9"/>
      <c r="D131" s="10"/>
      <c r="E131" s="26"/>
      <c r="F131" s="78"/>
      <c r="G131" s="78"/>
      <c r="H131" s="78"/>
      <c r="I131" s="78"/>
      <c r="J131" s="76"/>
      <c r="K131" s="76"/>
      <c r="L131" s="76"/>
      <c r="M131" s="76"/>
      <c r="N131" s="76"/>
      <c r="O131" s="78"/>
      <c r="P131" s="78"/>
      <c r="Q131" s="78"/>
      <c r="R131" s="78"/>
      <c r="S131" s="76"/>
      <c r="T131" s="104"/>
      <c r="U131" s="78"/>
      <c r="V131" s="83"/>
      <c r="W131" s="83"/>
    </row>
    <row r="132" spans="1:23" ht="12.75">
      <c r="A132" s="2">
        <v>1</v>
      </c>
      <c r="B132" s="173" t="s">
        <v>201</v>
      </c>
      <c r="C132" s="174"/>
      <c r="D132" s="174"/>
      <c r="E132" s="175"/>
      <c r="F132" s="78"/>
      <c r="G132" s="78"/>
      <c r="H132" s="78"/>
      <c r="I132" s="78"/>
      <c r="J132" s="76"/>
      <c r="K132" s="76"/>
      <c r="L132" s="76"/>
      <c r="M132" s="76"/>
      <c r="N132" s="76"/>
      <c r="O132" s="78"/>
      <c r="P132" s="78"/>
      <c r="Q132" s="78"/>
      <c r="R132" s="78"/>
      <c r="S132" s="76"/>
      <c r="T132" s="104"/>
      <c r="U132" s="78"/>
      <c r="V132" s="83"/>
      <c r="W132" s="83"/>
    </row>
    <row r="133" spans="1:23" ht="12.75">
      <c r="A133" s="9"/>
      <c r="B133" s="9"/>
      <c r="C133" s="8" t="s">
        <v>12</v>
      </c>
      <c r="D133" s="7"/>
      <c r="E133" s="34" t="s">
        <v>13</v>
      </c>
      <c r="F133" s="78"/>
      <c r="G133" s="78"/>
      <c r="H133" s="78"/>
      <c r="I133" s="78"/>
      <c r="J133" s="76"/>
      <c r="K133" s="76"/>
      <c r="L133" s="76"/>
      <c r="M133" s="76"/>
      <c r="N133" s="76"/>
      <c r="O133" s="78"/>
      <c r="P133" s="78"/>
      <c r="Q133" s="78"/>
      <c r="R133" s="78"/>
      <c r="S133" s="76"/>
      <c r="T133" s="104"/>
      <c r="U133" s="78"/>
      <c r="V133" s="83"/>
      <c r="W133" s="83"/>
    </row>
    <row r="134" spans="1:23" ht="12.75">
      <c r="A134" s="9"/>
      <c r="B134" s="9"/>
      <c r="C134" s="2"/>
      <c r="D134" s="12">
        <v>1</v>
      </c>
      <c r="E134" s="26" t="s">
        <v>14</v>
      </c>
      <c r="F134" s="78"/>
      <c r="G134" s="78"/>
      <c r="H134" s="78"/>
      <c r="I134" s="78"/>
      <c r="J134" s="76"/>
      <c r="K134" s="76"/>
      <c r="L134" s="76"/>
      <c r="M134" s="76"/>
      <c r="N134" s="76"/>
      <c r="O134" s="78"/>
      <c r="P134" s="78"/>
      <c r="Q134" s="78"/>
      <c r="R134" s="78"/>
      <c r="S134" s="76"/>
      <c r="T134" s="104"/>
      <c r="U134" s="78"/>
      <c r="V134" s="83"/>
      <c r="W134" s="83"/>
    </row>
    <row r="135" spans="1:23" ht="12.75">
      <c r="A135" s="9"/>
      <c r="B135" s="9"/>
      <c r="C135" s="9"/>
      <c r="D135" s="10" t="s">
        <v>15</v>
      </c>
      <c r="E135" s="27" t="s">
        <v>16</v>
      </c>
      <c r="F135" s="78"/>
      <c r="G135" s="78"/>
      <c r="H135" s="78"/>
      <c r="I135" s="78"/>
      <c r="J135" s="76"/>
      <c r="K135" s="76"/>
      <c r="L135" s="76"/>
      <c r="M135" s="76"/>
      <c r="N135" s="76"/>
      <c r="O135" s="76">
        <f>SUM(O11)</f>
        <v>4845</v>
      </c>
      <c r="P135" s="76">
        <f>SUM(P11)</f>
        <v>0</v>
      </c>
      <c r="Q135" s="76">
        <f>SUM(O135:P135)</f>
        <v>4845</v>
      </c>
      <c r="R135" s="76">
        <f>SUM(R11)</f>
        <v>0</v>
      </c>
      <c r="S135" s="76">
        <f>SUM(Q135:R135)</f>
        <v>4845</v>
      </c>
      <c r="T135" s="76">
        <f>SUM(T11)</f>
        <v>0</v>
      </c>
      <c r="U135" s="76">
        <f>SUM(S135:T135)</f>
        <v>4845</v>
      </c>
      <c r="V135" s="76">
        <f>SUM(V11)</f>
        <v>0</v>
      </c>
      <c r="W135" s="83">
        <f>SUM(U135:V135)</f>
        <v>4845</v>
      </c>
    </row>
    <row r="136" spans="1:23" ht="12.75">
      <c r="A136" s="9"/>
      <c r="B136" s="9"/>
      <c r="C136" s="9"/>
      <c r="D136" s="10" t="s">
        <v>17</v>
      </c>
      <c r="E136" s="27" t="s">
        <v>18</v>
      </c>
      <c r="F136" s="78"/>
      <c r="G136" s="78"/>
      <c r="H136" s="78"/>
      <c r="I136" s="78"/>
      <c r="J136" s="76"/>
      <c r="K136" s="76"/>
      <c r="L136" s="76"/>
      <c r="M136" s="76"/>
      <c r="N136" s="76"/>
      <c r="O136" s="76">
        <f>SUM(O12)</f>
        <v>105</v>
      </c>
      <c r="P136" s="76">
        <f>SUM(P12)</f>
        <v>0</v>
      </c>
      <c r="Q136" s="76">
        <f>SUM(O136:P136)</f>
        <v>105</v>
      </c>
      <c r="R136" s="76">
        <f>SUM(R12)</f>
        <v>0</v>
      </c>
      <c r="S136" s="76">
        <f aca="true" t="shared" si="16" ref="S136:S153">SUM(Q136:R136)</f>
        <v>105</v>
      </c>
      <c r="T136" s="76">
        <f>SUM(T12)</f>
        <v>0</v>
      </c>
      <c r="U136" s="76">
        <f>SUM(S136:T136)</f>
        <v>105</v>
      </c>
      <c r="V136" s="76">
        <f aca="true" t="shared" si="17" ref="V136:V164">SUM(V12)</f>
        <v>0</v>
      </c>
      <c r="W136" s="83">
        <f aca="true" t="shared" si="18" ref="W136:W164">SUM(U136:V136)</f>
        <v>105</v>
      </c>
    </row>
    <row r="137" spans="1:23" ht="12.75">
      <c r="A137" s="9"/>
      <c r="B137" s="9"/>
      <c r="C137" s="9"/>
      <c r="D137" s="7" t="s">
        <v>19</v>
      </c>
      <c r="E137" s="26" t="s">
        <v>20</v>
      </c>
      <c r="F137" s="78"/>
      <c r="G137" s="78"/>
      <c r="H137" s="78"/>
      <c r="I137" s="78"/>
      <c r="J137" s="76"/>
      <c r="K137" s="76"/>
      <c r="L137" s="76"/>
      <c r="M137" s="76"/>
      <c r="N137" s="76"/>
      <c r="O137" s="78"/>
      <c r="P137" s="78"/>
      <c r="Q137" s="76"/>
      <c r="R137" s="78"/>
      <c r="S137" s="76"/>
      <c r="T137" s="104"/>
      <c r="U137" s="78"/>
      <c r="V137" s="76">
        <f t="shared" si="17"/>
        <v>0</v>
      </c>
      <c r="W137" s="83">
        <f t="shared" si="18"/>
        <v>0</v>
      </c>
    </row>
    <row r="138" spans="1:23" ht="12.75">
      <c r="A138" s="9"/>
      <c r="B138" s="9"/>
      <c r="C138" s="9"/>
      <c r="D138" s="10" t="s">
        <v>21</v>
      </c>
      <c r="E138" s="27" t="s">
        <v>22</v>
      </c>
      <c r="F138" s="78"/>
      <c r="G138" s="78"/>
      <c r="H138" s="78"/>
      <c r="I138" s="78"/>
      <c r="J138" s="76"/>
      <c r="K138" s="76"/>
      <c r="L138" s="76"/>
      <c r="M138" s="76"/>
      <c r="N138" s="76"/>
      <c r="O138" s="76">
        <f aca="true" t="shared" si="19" ref="O138:P144">SUM(O14)</f>
        <v>2700</v>
      </c>
      <c r="P138" s="76">
        <f t="shared" si="19"/>
        <v>0</v>
      </c>
      <c r="Q138" s="76">
        <f aca="true" t="shared" si="20" ref="Q138:Q146">SUM(O138:P138)</f>
        <v>2700</v>
      </c>
      <c r="R138" s="76">
        <f aca="true" t="shared" si="21" ref="R138:R146">SUM(R14)</f>
        <v>0</v>
      </c>
      <c r="S138" s="76">
        <f t="shared" si="16"/>
        <v>2700</v>
      </c>
      <c r="T138" s="76">
        <f aca="true" t="shared" si="22" ref="T138:T146">SUM(T14)</f>
        <v>0</v>
      </c>
      <c r="U138" s="76">
        <f>SUM(S138:T138)</f>
        <v>2700</v>
      </c>
      <c r="V138" s="76">
        <f t="shared" si="17"/>
        <v>0</v>
      </c>
      <c r="W138" s="83">
        <f t="shared" si="18"/>
        <v>2700</v>
      </c>
    </row>
    <row r="139" spans="1:23" ht="12.75">
      <c r="A139" s="9"/>
      <c r="B139" s="9"/>
      <c r="C139" s="9"/>
      <c r="D139" s="10" t="s">
        <v>23</v>
      </c>
      <c r="E139" s="27" t="s">
        <v>24</v>
      </c>
      <c r="F139" s="78"/>
      <c r="G139" s="78"/>
      <c r="H139" s="78"/>
      <c r="I139" s="78"/>
      <c r="J139" s="76"/>
      <c r="K139" s="76"/>
      <c r="L139" s="76"/>
      <c r="M139" s="76"/>
      <c r="N139" s="76"/>
      <c r="O139" s="76">
        <f t="shared" si="19"/>
        <v>280</v>
      </c>
      <c r="P139" s="76">
        <f t="shared" si="19"/>
        <v>0</v>
      </c>
      <c r="Q139" s="76">
        <f t="shared" si="20"/>
        <v>280</v>
      </c>
      <c r="R139" s="76">
        <f t="shared" si="21"/>
        <v>0</v>
      </c>
      <c r="S139" s="76">
        <f t="shared" si="16"/>
        <v>280</v>
      </c>
      <c r="T139" s="76">
        <f t="shared" si="22"/>
        <v>0</v>
      </c>
      <c r="U139" s="76">
        <f aca="true" t="shared" si="23" ref="U139:U146">SUM(S139:T139)</f>
        <v>280</v>
      </c>
      <c r="V139" s="76">
        <f t="shared" si="17"/>
        <v>0</v>
      </c>
      <c r="W139" s="83">
        <f t="shared" si="18"/>
        <v>280</v>
      </c>
    </row>
    <row r="140" spans="1:23" ht="12.75">
      <c r="A140" s="9"/>
      <c r="B140" s="9"/>
      <c r="C140" s="9"/>
      <c r="D140" s="10" t="s">
        <v>25</v>
      </c>
      <c r="E140" s="27" t="s">
        <v>26</v>
      </c>
      <c r="F140" s="78"/>
      <c r="G140" s="78"/>
      <c r="H140" s="78"/>
      <c r="I140" s="78"/>
      <c r="J140" s="76"/>
      <c r="K140" s="76"/>
      <c r="L140" s="76"/>
      <c r="M140" s="76"/>
      <c r="N140" s="76"/>
      <c r="O140" s="76">
        <f t="shared" si="19"/>
        <v>29000</v>
      </c>
      <c r="P140" s="76">
        <f t="shared" si="19"/>
        <v>0</v>
      </c>
      <c r="Q140" s="76">
        <f t="shared" si="20"/>
        <v>29000</v>
      </c>
      <c r="R140" s="76">
        <f t="shared" si="21"/>
        <v>0</v>
      </c>
      <c r="S140" s="76">
        <f t="shared" si="16"/>
        <v>29000</v>
      </c>
      <c r="T140" s="76">
        <f t="shared" si="22"/>
        <v>0</v>
      </c>
      <c r="U140" s="76">
        <f t="shared" si="23"/>
        <v>29000</v>
      </c>
      <c r="V140" s="76">
        <f t="shared" si="17"/>
        <v>0</v>
      </c>
      <c r="W140" s="83">
        <f t="shared" si="18"/>
        <v>29000</v>
      </c>
    </row>
    <row r="141" spans="1:23" ht="12.75">
      <c r="A141" s="9"/>
      <c r="B141" s="9"/>
      <c r="C141" s="9"/>
      <c r="D141" s="10" t="s">
        <v>27</v>
      </c>
      <c r="E141" s="27" t="s">
        <v>28</v>
      </c>
      <c r="F141" s="78"/>
      <c r="G141" s="78"/>
      <c r="H141" s="78"/>
      <c r="I141" s="78"/>
      <c r="J141" s="76"/>
      <c r="K141" s="76"/>
      <c r="L141" s="76"/>
      <c r="M141" s="76"/>
      <c r="N141" s="76"/>
      <c r="O141" s="76">
        <f t="shared" si="19"/>
        <v>2890</v>
      </c>
      <c r="P141" s="76">
        <f t="shared" si="19"/>
        <v>0</v>
      </c>
      <c r="Q141" s="76">
        <f t="shared" si="20"/>
        <v>2890</v>
      </c>
      <c r="R141" s="76">
        <f t="shared" si="21"/>
        <v>0</v>
      </c>
      <c r="S141" s="76">
        <f t="shared" si="16"/>
        <v>2890</v>
      </c>
      <c r="T141" s="76">
        <f t="shared" si="22"/>
        <v>0</v>
      </c>
      <c r="U141" s="76">
        <f t="shared" si="23"/>
        <v>2890</v>
      </c>
      <c r="V141" s="76">
        <f t="shared" si="17"/>
        <v>0</v>
      </c>
      <c r="W141" s="83">
        <f t="shared" si="18"/>
        <v>2890</v>
      </c>
    </row>
    <row r="142" spans="1:23" ht="12.75">
      <c r="A142" s="9"/>
      <c r="B142" s="9"/>
      <c r="C142" s="9"/>
      <c r="D142" s="10" t="s">
        <v>29</v>
      </c>
      <c r="E142" s="27" t="s">
        <v>116</v>
      </c>
      <c r="F142" s="78"/>
      <c r="G142" s="78"/>
      <c r="H142" s="78"/>
      <c r="I142" s="78"/>
      <c r="J142" s="76"/>
      <c r="K142" s="76"/>
      <c r="L142" s="76"/>
      <c r="M142" s="76"/>
      <c r="N142" s="76"/>
      <c r="O142" s="76">
        <f t="shared" si="19"/>
        <v>4150</v>
      </c>
      <c r="P142" s="76">
        <f t="shared" si="19"/>
        <v>0</v>
      </c>
      <c r="Q142" s="76">
        <f t="shared" si="20"/>
        <v>4150</v>
      </c>
      <c r="R142" s="76">
        <f t="shared" si="21"/>
        <v>0</v>
      </c>
      <c r="S142" s="76">
        <f t="shared" si="16"/>
        <v>4150</v>
      </c>
      <c r="T142" s="76">
        <f t="shared" si="22"/>
        <v>0</v>
      </c>
      <c r="U142" s="76">
        <f t="shared" si="23"/>
        <v>4150</v>
      </c>
      <c r="V142" s="76">
        <f t="shared" si="17"/>
        <v>0</v>
      </c>
      <c r="W142" s="83">
        <f t="shared" si="18"/>
        <v>4150</v>
      </c>
    </row>
    <row r="143" spans="1:23" ht="12.75">
      <c r="A143" s="9"/>
      <c r="B143" s="9"/>
      <c r="C143" s="9"/>
      <c r="D143" s="10" t="s">
        <v>31</v>
      </c>
      <c r="E143" s="27" t="s">
        <v>32</v>
      </c>
      <c r="F143" s="78"/>
      <c r="G143" s="78"/>
      <c r="H143" s="78"/>
      <c r="I143" s="78"/>
      <c r="J143" s="76"/>
      <c r="K143" s="76"/>
      <c r="L143" s="76"/>
      <c r="M143" s="76"/>
      <c r="N143" s="76"/>
      <c r="O143" s="76">
        <f t="shared" si="19"/>
        <v>300</v>
      </c>
      <c r="P143" s="76">
        <f t="shared" si="19"/>
        <v>0</v>
      </c>
      <c r="Q143" s="76">
        <f t="shared" si="20"/>
        <v>300</v>
      </c>
      <c r="R143" s="76">
        <f t="shared" si="21"/>
        <v>0</v>
      </c>
      <c r="S143" s="76">
        <f t="shared" si="16"/>
        <v>300</v>
      </c>
      <c r="T143" s="76">
        <f t="shared" si="22"/>
        <v>0</v>
      </c>
      <c r="U143" s="76">
        <f t="shared" si="23"/>
        <v>300</v>
      </c>
      <c r="V143" s="76">
        <f t="shared" si="17"/>
        <v>0</v>
      </c>
      <c r="W143" s="83">
        <f t="shared" si="18"/>
        <v>300</v>
      </c>
    </row>
    <row r="144" spans="1:23" ht="12.75">
      <c r="A144" s="9"/>
      <c r="B144" s="9"/>
      <c r="C144" s="9"/>
      <c r="D144" s="10" t="s">
        <v>33</v>
      </c>
      <c r="E144" s="27" t="s">
        <v>34</v>
      </c>
      <c r="F144" s="78"/>
      <c r="G144" s="78"/>
      <c r="H144" s="78"/>
      <c r="I144" s="78"/>
      <c r="J144" s="76"/>
      <c r="K144" s="76"/>
      <c r="L144" s="76"/>
      <c r="M144" s="76"/>
      <c r="N144" s="76"/>
      <c r="O144" s="76">
        <f t="shared" si="19"/>
        <v>365</v>
      </c>
      <c r="P144" s="76">
        <f t="shared" si="19"/>
        <v>0</v>
      </c>
      <c r="Q144" s="76">
        <f t="shared" si="20"/>
        <v>365</v>
      </c>
      <c r="R144" s="76">
        <f t="shared" si="21"/>
        <v>0</v>
      </c>
      <c r="S144" s="76">
        <f t="shared" si="16"/>
        <v>365</v>
      </c>
      <c r="T144" s="76">
        <f t="shared" si="22"/>
        <v>0</v>
      </c>
      <c r="U144" s="76">
        <f t="shared" si="23"/>
        <v>365</v>
      </c>
      <c r="V144" s="76">
        <f t="shared" si="17"/>
        <v>0</v>
      </c>
      <c r="W144" s="83">
        <f t="shared" si="18"/>
        <v>365</v>
      </c>
    </row>
    <row r="145" spans="1:23" ht="12.75">
      <c r="A145" s="9"/>
      <c r="B145" s="9"/>
      <c r="C145" s="9"/>
      <c r="D145" s="13"/>
      <c r="E145" s="28"/>
      <c r="F145" s="78"/>
      <c r="G145" s="78"/>
      <c r="H145" s="78"/>
      <c r="I145" s="78"/>
      <c r="J145" s="76"/>
      <c r="K145" s="76"/>
      <c r="L145" s="76"/>
      <c r="M145" s="76"/>
      <c r="N145" s="76"/>
      <c r="O145" s="76">
        <f>SUM(O21)</f>
        <v>0</v>
      </c>
      <c r="P145" s="78"/>
      <c r="Q145" s="76">
        <f t="shared" si="20"/>
        <v>0</v>
      </c>
      <c r="R145" s="76">
        <f t="shared" si="21"/>
        <v>0</v>
      </c>
      <c r="S145" s="76">
        <f t="shared" si="16"/>
        <v>0</v>
      </c>
      <c r="T145" s="76">
        <f t="shared" si="22"/>
        <v>0</v>
      </c>
      <c r="U145" s="76">
        <f t="shared" si="23"/>
        <v>0</v>
      </c>
      <c r="V145" s="76">
        <f t="shared" si="17"/>
        <v>0</v>
      </c>
      <c r="W145" s="83">
        <f t="shared" si="18"/>
        <v>0</v>
      </c>
    </row>
    <row r="146" spans="1:23" ht="12.75">
      <c r="A146" s="9"/>
      <c r="B146" s="9"/>
      <c r="C146" s="9"/>
      <c r="D146" s="13"/>
      <c r="E146" s="86"/>
      <c r="F146" s="78"/>
      <c r="G146" s="78"/>
      <c r="H146" s="78"/>
      <c r="I146" s="78"/>
      <c r="J146" s="76"/>
      <c r="K146" s="76"/>
      <c r="L146" s="76"/>
      <c r="M146" s="76"/>
      <c r="N146" s="76"/>
      <c r="O146" s="76">
        <f>SUM(O22)</f>
        <v>0</v>
      </c>
      <c r="P146" s="78"/>
      <c r="Q146" s="76">
        <f t="shared" si="20"/>
        <v>0</v>
      </c>
      <c r="R146" s="76">
        <f t="shared" si="21"/>
        <v>0</v>
      </c>
      <c r="S146" s="76">
        <f t="shared" si="16"/>
        <v>0</v>
      </c>
      <c r="T146" s="76">
        <f t="shared" si="22"/>
        <v>0</v>
      </c>
      <c r="U146" s="76">
        <f t="shared" si="23"/>
        <v>0</v>
      </c>
      <c r="V146" s="76">
        <f t="shared" si="17"/>
        <v>0</v>
      </c>
      <c r="W146" s="83">
        <f t="shared" si="18"/>
        <v>0</v>
      </c>
    </row>
    <row r="147" spans="1:23" ht="22.5">
      <c r="A147" s="9"/>
      <c r="B147" s="9"/>
      <c r="C147" s="9"/>
      <c r="D147" s="7" t="s">
        <v>35</v>
      </c>
      <c r="E147" s="44" t="s">
        <v>36</v>
      </c>
      <c r="F147" s="78"/>
      <c r="G147" s="78"/>
      <c r="H147" s="78"/>
      <c r="I147" s="78"/>
      <c r="J147" s="76"/>
      <c r="K147" s="76"/>
      <c r="L147" s="76"/>
      <c r="M147" s="76"/>
      <c r="N147" s="76"/>
      <c r="O147" s="78"/>
      <c r="P147" s="78"/>
      <c r="Q147" s="76"/>
      <c r="R147" s="78"/>
      <c r="S147" s="76"/>
      <c r="T147" s="104"/>
      <c r="U147" s="78"/>
      <c r="V147" s="76"/>
      <c r="W147" s="83"/>
    </row>
    <row r="148" spans="1:23" ht="12.75">
      <c r="A148" s="9"/>
      <c r="B148" s="9"/>
      <c r="C148" s="9"/>
      <c r="D148" s="13" t="s">
        <v>37</v>
      </c>
      <c r="E148" s="28" t="s">
        <v>38</v>
      </c>
      <c r="F148" s="78"/>
      <c r="G148" s="78"/>
      <c r="H148" s="78"/>
      <c r="I148" s="78"/>
      <c r="J148" s="76"/>
      <c r="K148" s="76"/>
      <c r="L148" s="76"/>
      <c r="M148" s="76"/>
      <c r="N148" s="76"/>
      <c r="O148" s="76">
        <f aca="true" t="shared" si="24" ref="O148:P153">SUM(O24)</f>
        <v>19923</v>
      </c>
      <c r="P148" s="78">
        <f t="shared" si="24"/>
        <v>0</v>
      </c>
      <c r="Q148" s="76">
        <f aca="true" t="shared" si="25" ref="Q148:Q153">SUM(O148:P148)</f>
        <v>19923</v>
      </c>
      <c r="R148" s="76">
        <f aca="true" t="shared" si="26" ref="R148:R153">SUM(R24)</f>
        <v>0</v>
      </c>
      <c r="S148" s="76">
        <f t="shared" si="16"/>
        <v>19923</v>
      </c>
      <c r="T148" s="76">
        <f aca="true" t="shared" si="27" ref="T148:T153">SUM(T24)</f>
        <v>0</v>
      </c>
      <c r="U148" s="76">
        <f>SUM(S148:T148)</f>
        <v>19923</v>
      </c>
      <c r="V148" s="76">
        <f t="shared" si="17"/>
        <v>0</v>
      </c>
      <c r="W148" s="83">
        <f t="shared" si="18"/>
        <v>19923</v>
      </c>
    </row>
    <row r="149" spans="1:23" ht="45">
      <c r="A149" s="9"/>
      <c r="B149" s="9"/>
      <c r="C149" s="9"/>
      <c r="D149" s="13" t="s">
        <v>39</v>
      </c>
      <c r="E149" s="33" t="s">
        <v>40</v>
      </c>
      <c r="F149" s="78"/>
      <c r="G149" s="78"/>
      <c r="H149" s="78"/>
      <c r="I149" s="78"/>
      <c r="J149" s="76"/>
      <c r="K149" s="76"/>
      <c r="L149" s="76"/>
      <c r="M149" s="76"/>
      <c r="N149" s="76"/>
      <c r="O149" s="76">
        <f t="shared" si="24"/>
        <v>23580</v>
      </c>
      <c r="P149" s="78">
        <f t="shared" si="24"/>
        <v>0</v>
      </c>
      <c r="Q149" s="76">
        <f t="shared" si="25"/>
        <v>23580</v>
      </c>
      <c r="R149" s="76">
        <f t="shared" si="26"/>
        <v>0</v>
      </c>
      <c r="S149" s="76">
        <f t="shared" si="16"/>
        <v>23580</v>
      </c>
      <c r="T149" s="76">
        <f t="shared" si="27"/>
        <v>-2308</v>
      </c>
      <c r="U149" s="76">
        <f aca="true" t="shared" si="28" ref="U149:U164">SUM(S149:T149)</f>
        <v>21272</v>
      </c>
      <c r="V149" s="76">
        <f t="shared" si="17"/>
        <v>0</v>
      </c>
      <c r="W149" s="83">
        <f t="shared" si="18"/>
        <v>21272</v>
      </c>
    </row>
    <row r="150" spans="1:23" ht="22.5">
      <c r="A150" s="9"/>
      <c r="B150" s="9"/>
      <c r="C150" s="9"/>
      <c r="D150" s="13" t="s">
        <v>41</v>
      </c>
      <c r="E150" s="33" t="s">
        <v>42</v>
      </c>
      <c r="F150" s="78"/>
      <c r="G150" s="78"/>
      <c r="H150" s="78"/>
      <c r="I150" s="78"/>
      <c r="J150" s="76"/>
      <c r="K150" s="76"/>
      <c r="L150" s="76"/>
      <c r="M150" s="76"/>
      <c r="N150" s="76"/>
      <c r="O150" s="76">
        <f t="shared" si="24"/>
        <v>2557</v>
      </c>
      <c r="P150" s="78">
        <f t="shared" si="24"/>
        <v>0</v>
      </c>
      <c r="Q150" s="76">
        <f t="shared" si="25"/>
        <v>2557</v>
      </c>
      <c r="R150" s="76">
        <f t="shared" si="26"/>
        <v>0</v>
      </c>
      <c r="S150" s="76">
        <f t="shared" si="16"/>
        <v>2557</v>
      </c>
      <c r="T150" s="76">
        <f t="shared" si="27"/>
        <v>0</v>
      </c>
      <c r="U150" s="76">
        <f t="shared" si="28"/>
        <v>2557</v>
      </c>
      <c r="V150" s="76">
        <f t="shared" si="17"/>
        <v>0</v>
      </c>
      <c r="W150" s="83">
        <f t="shared" si="18"/>
        <v>2557</v>
      </c>
    </row>
    <row r="151" spans="1:23" ht="22.5">
      <c r="A151" s="9"/>
      <c r="B151" s="9"/>
      <c r="C151" s="9"/>
      <c r="D151" s="13" t="s">
        <v>43</v>
      </c>
      <c r="E151" s="33" t="s">
        <v>44</v>
      </c>
      <c r="F151" s="78"/>
      <c r="G151" s="78"/>
      <c r="H151" s="78"/>
      <c r="I151" s="78"/>
      <c r="J151" s="76"/>
      <c r="K151" s="76"/>
      <c r="L151" s="76"/>
      <c r="M151" s="76"/>
      <c r="N151" s="76"/>
      <c r="O151" s="76">
        <f t="shared" si="24"/>
        <v>9427</v>
      </c>
      <c r="P151" s="78">
        <f t="shared" si="24"/>
        <v>0</v>
      </c>
      <c r="Q151" s="76">
        <f t="shared" si="25"/>
        <v>9427</v>
      </c>
      <c r="R151" s="76">
        <f t="shared" si="26"/>
        <v>0</v>
      </c>
      <c r="S151" s="76">
        <f t="shared" si="16"/>
        <v>9427</v>
      </c>
      <c r="T151" s="76">
        <f t="shared" si="27"/>
        <v>55</v>
      </c>
      <c r="U151" s="76">
        <f t="shared" si="28"/>
        <v>9482</v>
      </c>
      <c r="V151" s="76">
        <f t="shared" si="17"/>
        <v>0</v>
      </c>
      <c r="W151" s="83">
        <f t="shared" si="18"/>
        <v>9482</v>
      </c>
    </row>
    <row r="152" spans="1:23" ht="22.5">
      <c r="A152" s="9"/>
      <c r="B152" s="9"/>
      <c r="C152" s="9"/>
      <c r="D152" s="13" t="s">
        <v>45</v>
      </c>
      <c r="E152" s="33" t="s">
        <v>46</v>
      </c>
      <c r="F152" s="78"/>
      <c r="G152" s="78"/>
      <c r="H152" s="78"/>
      <c r="I152" s="78"/>
      <c r="J152" s="76"/>
      <c r="K152" s="76"/>
      <c r="L152" s="76"/>
      <c r="M152" s="76"/>
      <c r="N152" s="76"/>
      <c r="O152" s="76">
        <f t="shared" si="24"/>
        <v>1502</v>
      </c>
      <c r="P152" s="78">
        <f t="shared" si="24"/>
        <v>0</v>
      </c>
      <c r="Q152" s="76">
        <f t="shared" si="25"/>
        <v>1502</v>
      </c>
      <c r="R152" s="76">
        <f t="shared" si="26"/>
        <v>0</v>
      </c>
      <c r="S152" s="76">
        <f t="shared" si="16"/>
        <v>1502</v>
      </c>
      <c r="T152" s="76">
        <f t="shared" si="27"/>
        <v>0</v>
      </c>
      <c r="U152" s="76">
        <f t="shared" si="28"/>
        <v>1502</v>
      </c>
      <c r="V152" s="76">
        <f t="shared" si="17"/>
        <v>0</v>
      </c>
      <c r="W152" s="83">
        <f t="shared" si="18"/>
        <v>1502</v>
      </c>
    </row>
    <row r="153" spans="1:23" ht="22.5">
      <c r="A153" s="9"/>
      <c r="B153" s="9"/>
      <c r="C153" s="9"/>
      <c r="D153" s="13" t="s">
        <v>47</v>
      </c>
      <c r="E153" s="33" t="s">
        <v>48</v>
      </c>
      <c r="F153" s="78"/>
      <c r="G153" s="78"/>
      <c r="H153" s="78"/>
      <c r="I153" s="78"/>
      <c r="J153" s="76"/>
      <c r="K153" s="76"/>
      <c r="L153" s="76"/>
      <c r="M153" s="76"/>
      <c r="N153" s="76"/>
      <c r="O153" s="76">
        <f t="shared" si="24"/>
        <v>712</v>
      </c>
      <c r="P153" s="78">
        <f t="shared" si="24"/>
        <v>0</v>
      </c>
      <c r="Q153" s="76">
        <f t="shared" si="25"/>
        <v>712</v>
      </c>
      <c r="R153" s="76">
        <f t="shared" si="26"/>
        <v>0</v>
      </c>
      <c r="S153" s="76">
        <f t="shared" si="16"/>
        <v>712</v>
      </c>
      <c r="T153" s="76">
        <f t="shared" si="27"/>
        <v>0</v>
      </c>
      <c r="U153" s="76">
        <f t="shared" si="28"/>
        <v>712</v>
      </c>
      <c r="V153" s="76">
        <f t="shared" si="17"/>
        <v>0</v>
      </c>
      <c r="W153" s="83">
        <f t="shared" si="18"/>
        <v>712</v>
      </c>
    </row>
    <row r="154" spans="1:23" ht="12.75">
      <c r="A154" s="9"/>
      <c r="B154" s="9"/>
      <c r="C154" s="9"/>
      <c r="D154" s="13"/>
      <c r="E154" s="33" t="s">
        <v>323</v>
      </c>
      <c r="F154" s="78"/>
      <c r="G154" s="78"/>
      <c r="H154" s="78"/>
      <c r="I154" s="78"/>
      <c r="J154" s="76"/>
      <c r="K154" s="76"/>
      <c r="L154" s="76"/>
      <c r="M154" s="76"/>
      <c r="N154" s="76"/>
      <c r="O154" s="76"/>
      <c r="P154" s="78"/>
      <c r="Q154" s="76"/>
      <c r="R154" s="76"/>
      <c r="S154" s="76"/>
      <c r="T154" s="76"/>
      <c r="U154" s="76">
        <f t="shared" si="28"/>
        <v>0</v>
      </c>
      <c r="V154" s="76">
        <f t="shared" si="17"/>
        <v>0</v>
      </c>
      <c r="W154" s="83">
        <f t="shared" si="18"/>
        <v>0</v>
      </c>
    </row>
    <row r="155" spans="1:23" ht="22.5">
      <c r="A155" s="9"/>
      <c r="B155" s="9"/>
      <c r="C155" s="9"/>
      <c r="D155" s="13" t="s">
        <v>238</v>
      </c>
      <c r="E155" s="33" t="s">
        <v>364</v>
      </c>
      <c r="F155" s="78"/>
      <c r="G155" s="78"/>
      <c r="H155" s="78"/>
      <c r="I155" s="78"/>
      <c r="J155" s="76"/>
      <c r="K155" s="76"/>
      <c r="L155" s="76"/>
      <c r="M155" s="76"/>
      <c r="N155" s="76"/>
      <c r="O155" s="76"/>
      <c r="P155" s="78"/>
      <c r="Q155" s="76"/>
      <c r="R155" s="76"/>
      <c r="S155" s="76"/>
      <c r="T155" s="76">
        <f aca="true" t="shared" si="29" ref="T155:T163">SUM(T31)</f>
        <v>653</v>
      </c>
      <c r="U155" s="76">
        <f t="shared" si="28"/>
        <v>653</v>
      </c>
      <c r="V155" s="76">
        <f t="shared" si="17"/>
        <v>0</v>
      </c>
      <c r="W155" s="83">
        <f t="shared" si="18"/>
        <v>653</v>
      </c>
    </row>
    <row r="156" spans="1:23" ht="12.75">
      <c r="A156" s="9"/>
      <c r="B156" s="9"/>
      <c r="C156" s="9"/>
      <c r="D156" s="13" t="s">
        <v>239</v>
      </c>
      <c r="E156" s="33" t="s">
        <v>327</v>
      </c>
      <c r="F156" s="78"/>
      <c r="G156" s="78"/>
      <c r="H156" s="78"/>
      <c r="I156" s="78"/>
      <c r="J156" s="76"/>
      <c r="K156" s="76"/>
      <c r="L156" s="76"/>
      <c r="M156" s="76"/>
      <c r="N156" s="76"/>
      <c r="O156" s="76"/>
      <c r="P156" s="78"/>
      <c r="Q156" s="76"/>
      <c r="R156" s="76"/>
      <c r="S156" s="76"/>
      <c r="T156" s="76">
        <f t="shared" si="29"/>
        <v>22</v>
      </c>
      <c r="U156" s="76">
        <f t="shared" si="28"/>
        <v>22</v>
      </c>
      <c r="V156" s="76">
        <f t="shared" si="17"/>
        <v>0</v>
      </c>
      <c r="W156" s="83">
        <f t="shared" si="18"/>
        <v>22</v>
      </c>
    </row>
    <row r="157" spans="1:23" ht="22.5">
      <c r="A157" s="9"/>
      <c r="B157" s="9"/>
      <c r="C157" s="9"/>
      <c r="D157" s="13" t="s">
        <v>366</v>
      </c>
      <c r="E157" s="33" t="s">
        <v>362</v>
      </c>
      <c r="F157" s="78"/>
      <c r="G157" s="78"/>
      <c r="H157" s="78"/>
      <c r="I157" s="78"/>
      <c r="J157" s="76"/>
      <c r="K157" s="76"/>
      <c r="L157" s="76"/>
      <c r="M157" s="76"/>
      <c r="N157" s="76"/>
      <c r="O157" s="76"/>
      <c r="P157" s="78"/>
      <c r="Q157" s="76"/>
      <c r="R157" s="76"/>
      <c r="S157" s="76"/>
      <c r="T157" s="76">
        <f t="shared" si="29"/>
        <v>2122</v>
      </c>
      <c r="U157" s="76">
        <f t="shared" si="28"/>
        <v>2122</v>
      </c>
      <c r="V157" s="76">
        <f t="shared" si="17"/>
        <v>316</v>
      </c>
      <c r="W157" s="83">
        <f t="shared" si="18"/>
        <v>2438</v>
      </c>
    </row>
    <row r="158" spans="1:23" ht="12.75">
      <c r="A158" s="9"/>
      <c r="B158" s="9"/>
      <c r="C158" s="9"/>
      <c r="D158" s="13" t="s">
        <v>367</v>
      </c>
      <c r="E158" s="33" t="s">
        <v>363</v>
      </c>
      <c r="F158" s="78"/>
      <c r="G158" s="78"/>
      <c r="H158" s="78"/>
      <c r="I158" s="78"/>
      <c r="J158" s="76"/>
      <c r="K158" s="76"/>
      <c r="L158" s="76"/>
      <c r="M158" s="76"/>
      <c r="N158" s="76"/>
      <c r="O158" s="76"/>
      <c r="P158" s="78"/>
      <c r="Q158" s="76"/>
      <c r="R158" s="76"/>
      <c r="S158" s="76"/>
      <c r="T158" s="76">
        <f t="shared" si="29"/>
        <v>751</v>
      </c>
      <c r="U158" s="76">
        <f t="shared" si="28"/>
        <v>751</v>
      </c>
      <c r="V158" s="76">
        <f t="shared" si="17"/>
        <v>884</v>
      </c>
      <c r="W158" s="83">
        <f t="shared" si="18"/>
        <v>1635</v>
      </c>
    </row>
    <row r="159" spans="1:23" ht="12.75">
      <c r="A159" s="9"/>
      <c r="B159" s="9"/>
      <c r="C159" s="9"/>
      <c r="D159" s="13" t="s">
        <v>368</v>
      </c>
      <c r="E159" s="33" t="s">
        <v>330</v>
      </c>
      <c r="F159" s="78"/>
      <c r="G159" s="78"/>
      <c r="H159" s="78"/>
      <c r="I159" s="78"/>
      <c r="J159" s="76"/>
      <c r="K159" s="76"/>
      <c r="L159" s="76"/>
      <c r="M159" s="76"/>
      <c r="N159" s="76"/>
      <c r="O159" s="76"/>
      <c r="P159" s="78"/>
      <c r="Q159" s="76"/>
      <c r="R159" s="76"/>
      <c r="S159" s="76"/>
      <c r="T159" s="76">
        <f t="shared" si="29"/>
        <v>488</v>
      </c>
      <c r="U159" s="76">
        <f t="shared" si="28"/>
        <v>488</v>
      </c>
      <c r="V159" s="76">
        <f t="shared" si="17"/>
        <v>92</v>
      </c>
      <c r="W159" s="83">
        <f t="shared" si="18"/>
        <v>580</v>
      </c>
    </row>
    <row r="160" spans="1:23" ht="29.25">
      <c r="A160" s="9"/>
      <c r="B160" s="9"/>
      <c r="C160" s="9"/>
      <c r="D160" s="13" t="s">
        <v>369</v>
      </c>
      <c r="E160" s="84" t="s">
        <v>365</v>
      </c>
      <c r="F160" s="78"/>
      <c r="G160" s="78"/>
      <c r="H160" s="78"/>
      <c r="I160" s="78"/>
      <c r="J160" s="76"/>
      <c r="K160" s="76"/>
      <c r="L160" s="76"/>
      <c r="M160" s="76"/>
      <c r="N160" s="76"/>
      <c r="O160" s="76"/>
      <c r="P160" s="78"/>
      <c r="Q160" s="76"/>
      <c r="R160" s="76"/>
      <c r="S160" s="76"/>
      <c r="T160" s="76">
        <f t="shared" si="29"/>
        <v>1666</v>
      </c>
      <c r="U160" s="76">
        <f t="shared" si="28"/>
        <v>1666</v>
      </c>
      <c r="V160" s="76">
        <f t="shared" si="17"/>
        <v>0</v>
      </c>
      <c r="W160" s="83">
        <f t="shared" si="18"/>
        <v>1666</v>
      </c>
    </row>
    <row r="161" spans="1:23" ht="12.75">
      <c r="A161" s="9"/>
      <c r="B161" s="9"/>
      <c r="C161" s="9"/>
      <c r="D161" s="13" t="s">
        <v>370</v>
      </c>
      <c r="E161" s="33" t="s">
        <v>332</v>
      </c>
      <c r="F161" s="78"/>
      <c r="G161" s="78"/>
      <c r="H161" s="78"/>
      <c r="I161" s="78"/>
      <c r="J161" s="76"/>
      <c r="K161" s="76"/>
      <c r="L161" s="76"/>
      <c r="M161" s="76"/>
      <c r="N161" s="76"/>
      <c r="O161" s="76"/>
      <c r="P161" s="78"/>
      <c r="Q161" s="76"/>
      <c r="R161" s="76"/>
      <c r="S161" s="76"/>
      <c r="T161" s="76">
        <f t="shared" si="29"/>
        <v>993</v>
      </c>
      <c r="U161" s="76">
        <f t="shared" si="28"/>
        <v>993</v>
      </c>
      <c r="V161" s="76">
        <f t="shared" si="17"/>
        <v>0</v>
      </c>
      <c r="W161" s="83">
        <f t="shared" si="18"/>
        <v>993</v>
      </c>
    </row>
    <row r="162" spans="1:23" ht="12.75">
      <c r="A162" s="9"/>
      <c r="B162" s="9"/>
      <c r="C162" s="9"/>
      <c r="D162" s="13" t="s">
        <v>371</v>
      </c>
      <c r="E162" s="33" t="s">
        <v>334</v>
      </c>
      <c r="F162" s="78"/>
      <c r="G162" s="78"/>
      <c r="H162" s="78"/>
      <c r="I162" s="78"/>
      <c r="J162" s="76"/>
      <c r="K162" s="76"/>
      <c r="L162" s="76"/>
      <c r="M162" s="76"/>
      <c r="N162" s="76"/>
      <c r="O162" s="76"/>
      <c r="P162" s="78"/>
      <c r="Q162" s="76"/>
      <c r="R162" s="76"/>
      <c r="S162" s="76"/>
      <c r="T162" s="76">
        <f t="shared" si="29"/>
        <v>533</v>
      </c>
      <c r="U162" s="76">
        <f t="shared" si="28"/>
        <v>533</v>
      </c>
      <c r="V162" s="76">
        <f t="shared" si="17"/>
        <v>5486</v>
      </c>
      <c r="W162" s="83">
        <f t="shared" si="18"/>
        <v>6019</v>
      </c>
    </row>
    <row r="163" spans="1:23" ht="22.5">
      <c r="A163" s="9"/>
      <c r="B163" s="9"/>
      <c r="C163" s="9"/>
      <c r="D163" s="13" t="s">
        <v>372</v>
      </c>
      <c r="E163" s="33" t="s">
        <v>336</v>
      </c>
      <c r="F163" s="78"/>
      <c r="G163" s="78"/>
      <c r="H163" s="78"/>
      <c r="I163" s="78"/>
      <c r="J163" s="76"/>
      <c r="K163" s="76"/>
      <c r="L163" s="76"/>
      <c r="M163" s="76"/>
      <c r="N163" s="76"/>
      <c r="O163" s="76"/>
      <c r="P163" s="78"/>
      <c r="Q163" s="76"/>
      <c r="R163" s="76"/>
      <c r="S163" s="76"/>
      <c r="T163" s="76">
        <f t="shared" si="29"/>
        <v>83</v>
      </c>
      <c r="U163" s="76">
        <f t="shared" si="28"/>
        <v>83</v>
      </c>
      <c r="V163" s="76">
        <f t="shared" si="17"/>
        <v>0</v>
      </c>
      <c r="W163" s="83">
        <f t="shared" si="18"/>
        <v>83</v>
      </c>
    </row>
    <row r="164" spans="1:23" ht="12.75">
      <c r="A164" s="9"/>
      <c r="B164" s="9"/>
      <c r="C164" s="9"/>
      <c r="D164" s="13"/>
      <c r="E164" s="33"/>
      <c r="F164" s="78"/>
      <c r="G164" s="78"/>
      <c r="H164" s="78"/>
      <c r="I164" s="78"/>
      <c r="J164" s="76"/>
      <c r="K164" s="76"/>
      <c r="L164" s="76"/>
      <c r="M164" s="76"/>
      <c r="N164" s="76"/>
      <c r="O164" s="76"/>
      <c r="P164" s="78"/>
      <c r="Q164" s="76"/>
      <c r="R164" s="76"/>
      <c r="S164" s="76"/>
      <c r="T164" s="76"/>
      <c r="U164" s="76">
        <f t="shared" si="28"/>
        <v>0</v>
      </c>
      <c r="V164" s="76">
        <f t="shared" si="17"/>
        <v>0</v>
      </c>
      <c r="W164" s="83">
        <f t="shared" si="18"/>
        <v>0</v>
      </c>
    </row>
    <row r="165" spans="1:23" ht="12.75">
      <c r="A165" s="9"/>
      <c r="B165" s="9"/>
      <c r="C165" s="9"/>
      <c r="D165" s="7" t="s">
        <v>49</v>
      </c>
      <c r="E165" s="26" t="s">
        <v>50</v>
      </c>
      <c r="F165" s="78"/>
      <c r="G165" s="78"/>
      <c r="H165" s="78"/>
      <c r="I165" s="78"/>
      <c r="J165" s="76"/>
      <c r="K165" s="76"/>
      <c r="L165" s="76"/>
      <c r="M165" s="76"/>
      <c r="N165" s="76"/>
      <c r="O165" s="78"/>
      <c r="P165" s="78"/>
      <c r="Q165" s="76"/>
      <c r="R165" s="78"/>
      <c r="S165" s="76"/>
      <c r="T165" s="104"/>
      <c r="U165" s="78"/>
      <c r="V165" s="83"/>
      <c r="W165" s="83"/>
    </row>
    <row r="166" spans="1:23" ht="12.75">
      <c r="A166" s="9"/>
      <c r="B166" s="9"/>
      <c r="C166" s="2"/>
      <c r="D166" s="10" t="s">
        <v>51</v>
      </c>
      <c r="E166" s="27" t="s">
        <v>52</v>
      </c>
      <c r="F166" s="76">
        <f aca="true" t="shared" si="30" ref="F166:G170">SUM(F43)</f>
        <v>10243</v>
      </c>
      <c r="G166" s="76">
        <f t="shared" si="30"/>
        <v>0</v>
      </c>
      <c r="H166" s="76">
        <f>SUM(F166:G166)</f>
        <v>10243</v>
      </c>
      <c r="I166" s="76">
        <f>SUM(I43)</f>
        <v>0</v>
      </c>
      <c r="J166" s="76">
        <f>SUM(H166:I166)</f>
        <v>10243</v>
      </c>
      <c r="K166" s="76">
        <f>SUM(K43)</f>
        <v>18232</v>
      </c>
      <c r="L166" s="76">
        <f>SUM(J166:K166)</f>
        <v>28475</v>
      </c>
      <c r="M166" s="76">
        <f>SUM(M43)</f>
        <v>343</v>
      </c>
      <c r="N166" s="76">
        <f>SUM(L166:M166)</f>
        <v>28818</v>
      </c>
      <c r="O166" s="78"/>
      <c r="P166" s="78"/>
      <c r="Q166" s="76"/>
      <c r="R166" s="78"/>
      <c r="S166" s="76"/>
      <c r="T166" s="104"/>
      <c r="U166" s="78"/>
      <c r="V166" s="83"/>
      <c r="W166" s="83"/>
    </row>
    <row r="167" spans="1:23" ht="12.75">
      <c r="A167" s="9"/>
      <c r="B167" s="9"/>
      <c r="C167" s="9"/>
      <c r="D167" s="10" t="s">
        <v>53</v>
      </c>
      <c r="E167" s="27" t="s">
        <v>54</v>
      </c>
      <c r="F167" s="76">
        <f t="shared" si="30"/>
        <v>1528</v>
      </c>
      <c r="G167" s="76">
        <f t="shared" si="30"/>
        <v>0</v>
      </c>
      <c r="H167" s="76">
        <f>SUM(F167:G167)</f>
        <v>1528</v>
      </c>
      <c r="I167" s="76">
        <f>SUM(I44)</f>
        <v>0</v>
      </c>
      <c r="J167" s="76">
        <f>SUM(H167:I167)</f>
        <v>1528</v>
      </c>
      <c r="K167" s="76">
        <f>SUM(K44)</f>
        <v>3567</v>
      </c>
      <c r="L167" s="76">
        <f>SUM(J167:K167)</f>
        <v>5095</v>
      </c>
      <c r="M167" s="76">
        <f aca="true" t="shared" si="31" ref="M167:M182">SUM(M44)</f>
        <v>92</v>
      </c>
      <c r="N167" s="76">
        <f aca="true" t="shared" si="32" ref="N167:N182">SUM(L167:M167)</f>
        <v>5187</v>
      </c>
      <c r="O167" s="78"/>
      <c r="P167" s="78"/>
      <c r="Q167" s="76"/>
      <c r="R167" s="78"/>
      <c r="S167" s="76"/>
      <c r="T167" s="104"/>
      <c r="U167" s="78"/>
      <c r="V167" s="83"/>
      <c r="W167" s="83"/>
    </row>
    <row r="168" spans="1:23" ht="12.75">
      <c r="A168" s="9"/>
      <c r="B168" s="9"/>
      <c r="C168" s="9"/>
      <c r="D168" s="10" t="s">
        <v>55</v>
      </c>
      <c r="E168" s="27" t="s">
        <v>56</v>
      </c>
      <c r="F168" s="76">
        <f t="shared" si="30"/>
        <v>25127</v>
      </c>
      <c r="G168" s="76">
        <f t="shared" si="30"/>
        <v>-1321</v>
      </c>
      <c r="H168" s="76">
        <f>SUM(F168:G168)</f>
        <v>23806</v>
      </c>
      <c r="I168" s="76">
        <f>SUM(I45)</f>
        <v>0</v>
      </c>
      <c r="J168" s="76">
        <f>SUM(H168:I168)</f>
        <v>23806</v>
      </c>
      <c r="K168" s="76">
        <f>SUM(K45)</f>
        <v>35104</v>
      </c>
      <c r="L168" s="76">
        <f>SUM(J168:K168)</f>
        <v>58910</v>
      </c>
      <c r="M168" s="76">
        <f t="shared" si="31"/>
        <v>2241</v>
      </c>
      <c r="N168" s="76">
        <f t="shared" si="32"/>
        <v>61151</v>
      </c>
      <c r="O168" s="78"/>
      <c r="P168" s="78"/>
      <c r="Q168" s="76"/>
      <c r="R168" s="78"/>
      <c r="S168" s="76"/>
      <c r="T168" s="104"/>
      <c r="U168" s="78"/>
      <c r="V168" s="83"/>
      <c r="W168" s="83"/>
    </row>
    <row r="169" spans="1:23" ht="12.75">
      <c r="A169" s="9"/>
      <c r="B169" s="9"/>
      <c r="C169" s="9"/>
      <c r="D169" s="10" t="s">
        <v>57</v>
      </c>
      <c r="E169" s="27" t="s">
        <v>58</v>
      </c>
      <c r="F169" s="76">
        <f t="shared" si="30"/>
        <v>2536</v>
      </c>
      <c r="G169" s="76">
        <f t="shared" si="30"/>
        <v>0</v>
      </c>
      <c r="H169" s="76">
        <f>SUM(F169:G169)</f>
        <v>2536</v>
      </c>
      <c r="I169" s="76">
        <f>SUM(I46)</f>
        <v>500</v>
      </c>
      <c r="J169" s="76">
        <f>SUM(H169:I169)</f>
        <v>3036</v>
      </c>
      <c r="K169" s="76">
        <f>SUM(K46)</f>
        <v>6542</v>
      </c>
      <c r="L169" s="76">
        <f>SUM(J169:K169)</f>
        <v>9578</v>
      </c>
      <c r="M169" s="76">
        <f t="shared" si="31"/>
        <v>-147</v>
      </c>
      <c r="N169" s="76">
        <f t="shared" si="32"/>
        <v>9431</v>
      </c>
      <c r="O169" s="78"/>
      <c r="P169" s="78"/>
      <c r="Q169" s="76"/>
      <c r="R169" s="78"/>
      <c r="S169" s="76"/>
      <c r="T169" s="104"/>
      <c r="U169" s="78"/>
      <c r="V169" s="83"/>
      <c r="W169" s="83"/>
    </row>
    <row r="170" spans="1:23" ht="12.75">
      <c r="A170" s="9"/>
      <c r="B170" s="9"/>
      <c r="C170" s="9"/>
      <c r="D170" s="10" t="s">
        <v>59</v>
      </c>
      <c r="E170" s="27" t="s">
        <v>60</v>
      </c>
      <c r="F170" s="76">
        <f t="shared" si="30"/>
        <v>1548</v>
      </c>
      <c r="G170" s="76">
        <f t="shared" si="30"/>
        <v>0</v>
      </c>
      <c r="H170" s="76">
        <f>SUM(F170:G170)</f>
        <v>1548</v>
      </c>
      <c r="I170" s="76">
        <f>SUM(I47)</f>
        <v>0</v>
      </c>
      <c r="J170" s="76">
        <f>SUM(H170:I170)</f>
        <v>1548</v>
      </c>
      <c r="K170" s="76">
        <f>SUM(K47)</f>
        <v>0</v>
      </c>
      <c r="L170" s="76">
        <f>SUM(J170:K170)</f>
        <v>1548</v>
      </c>
      <c r="M170" s="76">
        <f t="shared" si="31"/>
        <v>1031</v>
      </c>
      <c r="N170" s="76">
        <f t="shared" si="32"/>
        <v>2579</v>
      </c>
      <c r="O170" s="78"/>
      <c r="P170" s="78"/>
      <c r="Q170" s="76"/>
      <c r="R170" s="78"/>
      <c r="S170" s="76"/>
      <c r="T170" s="104"/>
      <c r="U170" s="78"/>
      <c r="V170" s="83"/>
      <c r="W170" s="83"/>
    </row>
    <row r="171" spans="1:23" ht="12.75">
      <c r="A171" s="9"/>
      <c r="B171" s="9"/>
      <c r="C171" s="9"/>
      <c r="D171" s="7" t="s">
        <v>61</v>
      </c>
      <c r="E171" s="26" t="s">
        <v>62</v>
      </c>
      <c r="F171" s="78"/>
      <c r="G171" s="78"/>
      <c r="H171" s="76"/>
      <c r="I171" s="78"/>
      <c r="J171" s="76"/>
      <c r="K171" s="76"/>
      <c r="L171" s="76"/>
      <c r="M171" s="76"/>
      <c r="N171" s="76"/>
      <c r="O171" s="78"/>
      <c r="P171" s="78"/>
      <c r="Q171" s="76"/>
      <c r="R171" s="78"/>
      <c r="S171" s="76"/>
      <c r="T171" s="104"/>
      <c r="U171" s="78"/>
      <c r="V171" s="83"/>
      <c r="W171" s="83"/>
    </row>
    <row r="172" spans="1:23" ht="12.75">
      <c r="A172" s="9"/>
      <c r="B172" s="9"/>
      <c r="C172" s="9"/>
      <c r="D172" s="13" t="s">
        <v>63</v>
      </c>
      <c r="E172" s="28" t="s">
        <v>64</v>
      </c>
      <c r="F172" s="78"/>
      <c r="G172" s="78"/>
      <c r="H172" s="76"/>
      <c r="I172" s="78"/>
      <c r="J172" s="76"/>
      <c r="K172" s="76"/>
      <c r="L172" s="76"/>
      <c r="M172" s="76"/>
      <c r="N172" s="76"/>
      <c r="O172" s="76">
        <f>SUM(O49)</f>
        <v>15741</v>
      </c>
      <c r="P172" s="78">
        <f>SUM(P49)</f>
        <v>0</v>
      </c>
      <c r="Q172" s="76">
        <f>SUM(O172:P172)</f>
        <v>15741</v>
      </c>
      <c r="R172" s="76">
        <f>SUM(R49)</f>
        <v>0</v>
      </c>
      <c r="S172" s="76">
        <f>SUM(Q172:R172)</f>
        <v>15741</v>
      </c>
      <c r="T172" s="76">
        <f>SUM(T49)</f>
        <v>12113</v>
      </c>
      <c r="U172" s="76">
        <f>SUM(S172:T172)</f>
        <v>27854</v>
      </c>
      <c r="V172" s="76">
        <f>SUM(V49)</f>
        <v>3036</v>
      </c>
      <c r="W172" s="83">
        <f>SUM(U172:V172)</f>
        <v>30890</v>
      </c>
    </row>
    <row r="173" spans="1:23" ht="12.75">
      <c r="A173" s="9"/>
      <c r="B173" s="9"/>
      <c r="C173" s="9"/>
      <c r="D173" s="13" t="s">
        <v>112</v>
      </c>
      <c r="E173" s="28" t="s">
        <v>117</v>
      </c>
      <c r="F173" s="76"/>
      <c r="G173" s="76"/>
      <c r="H173" s="76"/>
      <c r="I173" s="78"/>
      <c r="J173" s="76"/>
      <c r="K173" s="76"/>
      <c r="L173" s="76"/>
      <c r="M173" s="76"/>
      <c r="N173" s="76"/>
      <c r="O173" s="76">
        <f>SUM(O101+O128)</f>
        <v>57610</v>
      </c>
      <c r="P173" s="76">
        <f>SUM(P101+P128)</f>
        <v>275</v>
      </c>
      <c r="Q173" s="76">
        <f>SUM(O173:P173)</f>
        <v>57885</v>
      </c>
      <c r="R173" s="76">
        <f>SUM(R101+R128)</f>
        <v>0</v>
      </c>
      <c r="S173" s="76">
        <f>SUM(Q173:R173)</f>
        <v>57885</v>
      </c>
      <c r="T173" s="76">
        <f>SUM(T101+T128)</f>
        <v>3124</v>
      </c>
      <c r="U173" s="76">
        <f>SUM(S173:T173)</f>
        <v>61009</v>
      </c>
      <c r="V173" s="76">
        <f>SUM(V99+V123)</f>
        <v>6254</v>
      </c>
      <c r="W173" s="83">
        <f>SUM(U173:V173)</f>
        <v>67263</v>
      </c>
    </row>
    <row r="174" spans="1:23" ht="12.75">
      <c r="A174" s="9"/>
      <c r="B174" s="9"/>
      <c r="C174" s="9"/>
      <c r="D174" s="13" t="s">
        <v>65</v>
      </c>
      <c r="E174" s="28" t="s">
        <v>66</v>
      </c>
      <c r="F174" s="78"/>
      <c r="G174" s="78"/>
      <c r="H174" s="76"/>
      <c r="I174" s="78"/>
      <c r="J174" s="76"/>
      <c r="K174" s="76"/>
      <c r="L174" s="76"/>
      <c r="M174" s="76"/>
      <c r="N174" s="76"/>
      <c r="O174" s="78">
        <f>SUM(O50)</f>
        <v>0</v>
      </c>
      <c r="P174" s="78">
        <f>SUM(P50)</f>
        <v>0</v>
      </c>
      <c r="Q174" s="76">
        <f>SUM(O174:P174)</f>
        <v>0</v>
      </c>
      <c r="R174" s="78">
        <f>SUM(R50)</f>
        <v>0</v>
      </c>
      <c r="S174" s="76">
        <f>SUM(Q174:R174)</f>
        <v>0</v>
      </c>
      <c r="T174" s="78">
        <f>SUM(T50)</f>
        <v>0</v>
      </c>
      <c r="U174" s="76">
        <f>SUM(S174:T174)</f>
        <v>0</v>
      </c>
      <c r="V174" s="76">
        <f>SUM(V51)</f>
        <v>0</v>
      </c>
      <c r="W174" s="83">
        <f>SUM(U174:V174)</f>
        <v>0</v>
      </c>
    </row>
    <row r="175" spans="1:23" ht="12.75">
      <c r="A175" s="9"/>
      <c r="B175" s="9"/>
      <c r="C175" s="9"/>
      <c r="D175" s="13" t="s">
        <v>67</v>
      </c>
      <c r="E175" s="28" t="s">
        <v>68</v>
      </c>
      <c r="F175" s="78"/>
      <c r="G175" s="78"/>
      <c r="H175" s="76"/>
      <c r="I175" s="78"/>
      <c r="J175" s="76"/>
      <c r="K175" s="76"/>
      <c r="L175" s="76"/>
      <c r="M175" s="76"/>
      <c r="N175" s="76"/>
      <c r="O175" s="78">
        <f>SUM(O51)</f>
        <v>0</v>
      </c>
      <c r="P175" s="78">
        <f>SUM(P51)</f>
        <v>0</v>
      </c>
      <c r="Q175" s="76">
        <f>SUM(O175:P175)</f>
        <v>0</v>
      </c>
      <c r="R175" s="78">
        <f>SUM(R51)</f>
        <v>0</v>
      </c>
      <c r="S175" s="76">
        <f>SUM(Q175:R175)</f>
        <v>0</v>
      </c>
      <c r="T175" s="78">
        <f>SUM(T51)</f>
        <v>0</v>
      </c>
      <c r="U175" s="76">
        <f>SUM(S175:T175)</f>
        <v>0</v>
      </c>
      <c r="V175" s="76">
        <f>SUM(V52)</f>
        <v>0</v>
      </c>
      <c r="W175" s="83">
        <f>SUM(U175:V175)</f>
        <v>0</v>
      </c>
    </row>
    <row r="176" spans="1:23" ht="12.75">
      <c r="A176" s="9"/>
      <c r="B176" s="9"/>
      <c r="C176" s="9"/>
      <c r="D176" s="7" t="s">
        <v>69</v>
      </c>
      <c r="E176" s="26" t="s">
        <v>70</v>
      </c>
      <c r="F176" s="78"/>
      <c r="G176" s="78"/>
      <c r="H176" s="76"/>
      <c r="I176" s="78"/>
      <c r="J176" s="76"/>
      <c r="K176" s="76"/>
      <c r="L176" s="76"/>
      <c r="M176" s="76"/>
      <c r="N176" s="76"/>
      <c r="O176" s="78"/>
      <c r="P176" s="78"/>
      <c r="Q176" s="76"/>
      <c r="R176" s="78"/>
      <c r="S176" s="76"/>
      <c r="T176" s="104"/>
      <c r="U176" s="78"/>
      <c r="V176" s="83"/>
      <c r="W176" s="83"/>
    </row>
    <row r="177" spans="1:23" ht="12.75">
      <c r="A177" s="9"/>
      <c r="B177" s="9"/>
      <c r="C177" s="9"/>
      <c r="D177" s="10" t="s">
        <v>71</v>
      </c>
      <c r="E177" s="28" t="s">
        <v>72</v>
      </c>
      <c r="F177" s="76">
        <f aca="true" t="shared" si="33" ref="F177:G179">SUM(F53)</f>
        <v>600</v>
      </c>
      <c r="G177" s="76">
        <f t="shared" si="33"/>
        <v>0</v>
      </c>
      <c r="H177" s="76">
        <f>SUM(F177:G177)</f>
        <v>600</v>
      </c>
      <c r="I177" s="76">
        <f>SUM(I53)</f>
        <v>0</v>
      </c>
      <c r="J177" s="76">
        <f>SUM(H177:I177)</f>
        <v>600</v>
      </c>
      <c r="K177" s="76">
        <f>SUM(K53)</f>
        <v>0</v>
      </c>
      <c r="L177" s="76">
        <f>SUM(J177:K177)</f>
        <v>600</v>
      </c>
      <c r="M177" s="76">
        <f t="shared" si="31"/>
        <v>0</v>
      </c>
      <c r="N177" s="76">
        <f t="shared" si="32"/>
        <v>600</v>
      </c>
      <c r="O177" s="78"/>
      <c r="P177" s="78"/>
      <c r="Q177" s="76"/>
      <c r="R177" s="78"/>
      <c r="S177" s="76"/>
      <c r="T177" s="104"/>
      <c r="U177" s="78"/>
      <c r="V177" s="83"/>
      <c r="W177" s="83"/>
    </row>
    <row r="178" spans="1:23" ht="12.75">
      <c r="A178" s="9"/>
      <c r="B178" s="9"/>
      <c r="C178" s="9"/>
      <c r="D178" s="10" t="s">
        <v>73</v>
      </c>
      <c r="E178" s="28" t="s">
        <v>74</v>
      </c>
      <c r="F178" s="76">
        <f t="shared" si="33"/>
        <v>630</v>
      </c>
      <c r="G178" s="76">
        <f t="shared" si="33"/>
        <v>0</v>
      </c>
      <c r="H178" s="76">
        <f>SUM(F178:G178)</f>
        <v>630</v>
      </c>
      <c r="I178" s="76">
        <f>SUM(I54)</f>
        <v>0</v>
      </c>
      <c r="J178" s="76">
        <f>SUM(H178:I178)</f>
        <v>630</v>
      </c>
      <c r="K178" s="76">
        <f>SUM(K54)</f>
        <v>0</v>
      </c>
      <c r="L178" s="76">
        <f>SUM(J178:K178)</f>
        <v>630</v>
      </c>
      <c r="M178" s="76">
        <f t="shared" si="31"/>
        <v>6254</v>
      </c>
      <c r="N178" s="76">
        <f t="shared" si="32"/>
        <v>6884</v>
      </c>
      <c r="O178" s="78"/>
      <c r="P178" s="78"/>
      <c r="Q178" s="76"/>
      <c r="R178" s="78"/>
      <c r="S178" s="76"/>
      <c r="T178" s="104"/>
      <c r="U178" s="78"/>
      <c r="V178" s="83"/>
      <c r="W178" s="83"/>
    </row>
    <row r="179" spans="1:23" ht="12.75">
      <c r="A179" s="9"/>
      <c r="B179" s="9"/>
      <c r="C179" s="9"/>
      <c r="D179" s="10" t="s">
        <v>75</v>
      </c>
      <c r="E179" s="28" t="s">
        <v>118</v>
      </c>
      <c r="F179" s="76">
        <f t="shared" si="33"/>
        <v>86926</v>
      </c>
      <c r="G179" s="76">
        <f t="shared" si="33"/>
        <v>0</v>
      </c>
      <c r="H179" s="76">
        <f>SUM(F179:G179)</f>
        <v>86926</v>
      </c>
      <c r="I179" s="76">
        <f>SUM(I55)</f>
        <v>-500</v>
      </c>
      <c r="J179" s="76">
        <f>SUM(H179:I179)</f>
        <v>86426</v>
      </c>
      <c r="K179" s="76">
        <f>SUM(K55)</f>
        <v>-6583</v>
      </c>
      <c r="L179" s="76">
        <f>SUM(J179:K179)</f>
        <v>79843</v>
      </c>
      <c r="M179" s="76">
        <f t="shared" si="31"/>
        <v>0</v>
      </c>
      <c r="N179" s="76">
        <f t="shared" si="32"/>
        <v>79843</v>
      </c>
      <c r="O179" s="78"/>
      <c r="P179" s="78"/>
      <c r="Q179" s="76"/>
      <c r="R179" s="78"/>
      <c r="S179" s="76"/>
      <c r="T179" s="104"/>
      <c r="U179" s="78"/>
      <c r="V179" s="83"/>
      <c r="W179" s="83"/>
    </row>
    <row r="180" spans="1:23" ht="22.5">
      <c r="A180" s="9"/>
      <c r="B180" s="9"/>
      <c r="C180" s="9"/>
      <c r="D180" s="7" t="s">
        <v>77</v>
      </c>
      <c r="E180" s="44" t="s">
        <v>78</v>
      </c>
      <c r="F180" s="78"/>
      <c r="G180" s="78"/>
      <c r="H180" s="76"/>
      <c r="I180" s="78"/>
      <c r="J180" s="76"/>
      <c r="K180" s="76"/>
      <c r="L180" s="76"/>
      <c r="M180" s="76"/>
      <c r="N180" s="76"/>
      <c r="O180" s="76">
        <f>SUM(O56)</f>
        <v>3500</v>
      </c>
      <c r="P180" s="78">
        <f>SUM(P56)</f>
        <v>0</v>
      </c>
      <c r="Q180" s="76">
        <f>SUM(O180:P180)</f>
        <v>3500</v>
      </c>
      <c r="R180" s="76">
        <f>SUM(R56)</f>
        <v>0</v>
      </c>
      <c r="S180" s="76">
        <f>SUM(Q180:R180)</f>
        <v>3500</v>
      </c>
      <c r="T180" s="76">
        <f>SUM(T56)</f>
        <v>-847</v>
      </c>
      <c r="U180" s="76">
        <f>SUM(S180:T180)</f>
        <v>2653</v>
      </c>
      <c r="V180" s="76">
        <f>SUM(V56)</f>
        <v>0</v>
      </c>
      <c r="W180" s="83">
        <f>SUM(U180:V180)</f>
        <v>2653</v>
      </c>
    </row>
    <row r="181" spans="1:23" ht="12.75">
      <c r="A181" s="9"/>
      <c r="B181" s="9"/>
      <c r="C181" s="9"/>
      <c r="D181" s="7" t="s">
        <v>79</v>
      </c>
      <c r="E181" s="26" t="s">
        <v>80</v>
      </c>
      <c r="F181" s="76">
        <f>SUM(F57)</f>
        <v>3500</v>
      </c>
      <c r="G181" s="76">
        <f>SUM(G57)</f>
        <v>0</v>
      </c>
      <c r="H181" s="76">
        <f>SUM(F181:G181)</f>
        <v>3500</v>
      </c>
      <c r="I181" s="76">
        <f>SUM(I57)</f>
        <v>0</v>
      </c>
      <c r="J181" s="76">
        <f>SUM(H181:I181)</f>
        <v>3500</v>
      </c>
      <c r="K181" s="76">
        <f>SUM(K57)</f>
        <v>-847</v>
      </c>
      <c r="L181" s="76">
        <f>SUM(J181:K181)</f>
        <v>2653</v>
      </c>
      <c r="M181" s="76">
        <f t="shared" si="31"/>
        <v>0</v>
      </c>
      <c r="N181" s="76">
        <f t="shared" si="32"/>
        <v>2653</v>
      </c>
      <c r="O181" s="78"/>
      <c r="P181" s="78"/>
      <c r="Q181" s="76"/>
      <c r="R181" s="78"/>
      <c r="S181" s="76"/>
      <c r="T181" s="104"/>
      <c r="U181" s="78"/>
      <c r="V181" s="76">
        <f aca="true" t="shared" si="34" ref="V181:V191">SUM(V57)</f>
        <v>0</v>
      </c>
      <c r="W181" s="83">
        <f aca="true" t="shared" si="35" ref="W181:W191">SUM(U181:V181)</f>
        <v>0</v>
      </c>
    </row>
    <row r="182" spans="1:23" ht="42" customHeight="1">
      <c r="A182" s="9"/>
      <c r="B182" s="9"/>
      <c r="C182" s="9"/>
      <c r="D182" s="7" t="s">
        <v>81</v>
      </c>
      <c r="E182" s="85" t="s">
        <v>127</v>
      </c>
      <c r="F182" s="78"/>
      <c r="G182" s="76">
        <f>SUM(G58)</f>
        <v>38510</v>
      </c>
      <c r="H182" s="76">
        <f>SUM(F182:G182)</f>
        <v>38510</v>
      </c>
      <c r="I182" s="76">
        <f>SUM(I58)</f>
        <v>0</v>
      </c>
      <c r="J182" s="76">
        <f>SUM(H182:I182)</f>
        <v>38510</v>
      </c>
      <c r="K182" s="76">
        <f>SUM(K58)</f>
        <v>-38510</v>
      </c>
      <c r="L182" s="76">
        <f>SUM(J182:K182)</f>
        <v>0</v>
      </c>
      <c r="M182" s="76">
        <f t="shared" si="31"/>
        <v>0</v>
      </c>
      <c r="N182" s="76">
        <f t="shared" si="32"/>
        <v>0</v>
      </c>
      <c r="O182" s="76">
        <f>SUM(O58)</f>
        <v>0</v>
      </c>
      <c r="P182" s="76">
        <f>SUM(P58)</f>
        <v>38510</v>
      </c>
      <c r="Q182" s="76">
        <f>SUM(O182:P182)</f>
        <v>38510</v>
      </c>
      <c r="R182" s="76">
        <f>SUM(R58)</f>
        <v>0</v>
      </c>
      <c r="S182" s="76">
        <f>SUM(Q182:R182)</f>
        <v>38510</v>
      </c>
      <c r="T182" s="76">
        <f>SUM(T58)</f>
        <v>0</v>
      </c>
      <c r="U182" s="76">
        <f>SUM(S182:T182)</f>
        <v>38510</v>
      </c>
      <c r="V182" s="76">
        <f t="shared" si="34"/>
        <v>0</v>
      </c>
      <c r="W182" s="83">
        <f t="shared" si="35"/>
        <v>38510</v>
      </c>
    </row>
    <row r="183" spans="1:23" ht="12.75">
      <c r="A183" s="9"/>
      <c r="B183" s="9"/>
      <c r="C183" s="2" t="s">
        <v>83</v>
      </c>
      <c r="D183" s="10"/>
      <c r="E183" s="34"/>
      <c r="F183" s="78"/>
      <c r="G183" s="78"/>
      <c r="H183" s="76"/>
      <c r="I183" s="78"/>
      <c r="J183" s="76"/>
      <c r="K183" s="76"/>
      <c r="L183" s="76"/>
      <c r="M183" s="76"/>
      <c r="N183" s="76"/>
      <c r="O183" s="78"/>
      <c r="P183" s="78"/>
      <c r="Q183" s="76"/>
      <c r="R183" s="78"/>
      <c r="S183" s="76"/>
      <c r="T183" s="104"/>
      <c r="U183" s="78"/>
      <c r="V183" s="76"/>
      <c r="W183" s="83"/>
    </row>
    <row r="184" spans="1:23" ht="12.75">
      <c r="A184" s="9"/>
      <c r="B184" s="9"/>
      <c r="C184" s="9"/>
      <c r="D184" s="7" t="s">
        <v>85</v>
      </c>
      <c r="E184" s="26" t="s">
        <v>86</v>
      </c>
      <c r="F184" s="78"/>
      <c r="G184" s="78"/>
      <c r="H184" s="76"/>
      <c r="I184" s="78"/>
      <c r="J184" s="76"/>
      <c r="K184" s="76"/>
      <c r="L184" s="76"/>
      <c r="M184" s="76"/>
      <c r="N184" s="76"/>
      <c r="O184" s="78"/>
      <c r="P184" s="78"/>
      <c r="Q184" s="76"/>
      <c r="R184" s="78"/>
      <c r="S184" s="76"/>
      <c r="T184" s="104"/>
      <c r="U184" s="78"/>
      <c r="V184" s="76"/>
      <c r="W184" s="83"/>
    </row>
    <row r="185" spans="1:23" ht="12.75">
      <c r="A185" s="9"/>
      <c r="B185" s="9"/>
      <c r="C185" s="9"/>
      <c r="D185" s="10" t="s">
        <v>15</v>
      </c>
      <c r="E185" s="28" t="s">
        <v>87</v>
      </c>
      <c r="F185" s="78"/>
      <c r="G185" s="78"/>
      <c r="H185" s="76"/>
      <c r="I185" s="78"/>
      <c r="J185" s="76"/>
      <c r="K185" s="76"/>
      <c r="L185" s="76"/>
      <c r="M185" s="76"/>
      <c r="N185" s="76"/>
      <c r="O185" s="76">
        <f>SUM(O61)</f>
        <v>3635</v>
      </c>
      <c r="P185" s="78"/>
      <c r="Q185" s="76">
        <f aca="true" t="shared" si="36" ref="Q185:Q191">SUM(O185:P185)</f>
        <v>3635</v>
      </c>
      <c r="R185" s="76">
        <f>SUM(R61)</f>
        <v>0</v>
      </c>
      <c r="S185" s="76">
        <f>SUM(Q185:R185)</f>
        <v>3635</v>
      </c>
      <c r="T185" s="76">
        <f>SUM(T61)</f>
        <v>0</v>
      </c>
      <c r="U185" s="76">
        <f>SUM(S185:T185)</f>
        <v>3635</v>
      </c>
      <c r="V185" s="76">
        <f t="shared" si="34"/>
        <v>0</v>
      </c>
      <c r="W185" s="83">
        <f t="shared" si="35"/>
        <v>3635</v>
      </c>
    </row>
    <row r="186" spans="1:23" ht="12.75">
      <c r="A186" s="9"/>
      <c r="B186" s="9"/>
      <c r="C186" s="9"/>
      <c r="D186" s="10" t="s">
        <v>17</v>
      </c>
      <c r="E186" s="28" t="s">
        <v>88</v>
      </c>
      <c r="F186" s="78"/>
      <c r="G186" s="78"/>
      <c r="H186" s="76"/>
      <c r="I186" s="78"/>
      <c r="J186" s="76"/>
      <c r="K186" s="76"/>
      <c r="L186" s="76"/>
      <c r="M186" s="76"/>
      <c r="N186" s="76"/>
      <c r="O186" s="76">
        <f>SUM(O62)</f>
        <v>114961</v>
      </c>
      <c r="P186" s="78"/>
      <c r="Q186" s="76">
        <f t="shared" si="36"/>
        <v>114961</v>
      </c>
      <c r="R186" s="76">
        <f>SUM(R62)</f>
        <v>0</v>
      </c>
      <c r="S186" s="76">
        <f aca="true" t="shared" si="37" ref="S186:S191">SUM(Q186:R186)</f>
        <v>114961</v>
      </c>
      <c r="T186" s="76">
        <f>SUM(T62)</f>
        <v>8655</v>
      </c>
      <c r="U186" s="76">
        <f aca="true" t="shared" si="38" ref="U186:U191">SUM(S186:T186)</f>
        <v>123616</v>
      </c>
      <c r="V186" s="76">
        <f t="shared" si="34"/>
        <v>0</v>
      </c>
      <c r="W186" s="83">
        <f t="shared" si="35"/>
        <v>123616</v>
      </c>
    </row>
    <row r="187" spans="1:23" ht="12.75">
      <c r="A187" s="9"/>
      <c r="B187" s="9"/>
      <c r="C187" s="9"/>
      <c r="D187" s="10" t="s">
        <v>89</v>
      </c>
      <c r="E187" s="28" t="s">
        <v>90</v>
      </c>
      <c r="F187" s="78"/>
      <c r="G187" s="78"/>
      <c r="H187" s="76"/>
      <c r="I187" s="78"/>
      <c r="J187" s="76"/>
      <c r="K187" s="76"/>
      <c r="L187" s="76"/>
      <c r="M187" s="76"/>
      <c r="N187" s="76"/>
      <c r="O187" s="76">
        <f>SUM(O63)</f>
        <v>6000</v>
      </c>
      <c r="P187" s="78"/>
      <c r="Q187" s="76">
        <f t="shared" si="36"/>
        <v>6000</v>
      </c>
      <c r="R187" s="76">
        <f>SUM(R63)</f>
        <v>0</v>
      </c>
      <c r="S187" s="76">
        <f t="shared" si="37"/>
        <v>6000</v>
      </c>
      <c r="T187" s="76">
        <f>SUM(T63)</f>
        <v>0</v>
      </c>
      <c r="U187" s="76">
        <f t="shared" si="38"/>
        <v>6000</v>
      </c>
      <c r="V187" s="76">
        <f t="shared" si="34"/>
        <v>0</v>
      </c>
      <c r="W187" s="83">
        <f t="shared" si="35"/>
        <v>6000</v>
      </c>
    </row>
    <row r="188" spans="1:23" ht="12.75">
      <c r="A188" s="9"/>
      <c r="B188" s="9"/>
      <c r="C188" s="9"/>
      <c r="D188" s="10" t="s">
        <v>91</v>
      </c>
      <c r="E188" s="28" t="s">
        <v>92</v>
      </c>
      <c r="F188" s="78"/>
      <c r="G188" s="78"/>
      <c r="H188" s="76"/>
      <c r="I188" s="78"/>
      <c r="J188" s="76"/>
      <c r="K188" s="76"/>
      <c r="L188" s="76"/>
      <c r="M188" s="76"/>
      <c r="N188" s="76"/>
      <c r="O188" s="78"/>
      <c r="P188" s="78"/>
      <c r="Q188" s="76">
        <f t="shared" si="36"/>
        <v>0</v>
      </c>
      <c r="R188" s="78"/>
      <c r="S188" s="76">
        <f t="shared" si="37"/>
        <v>0</v>
      </c>
      <c r="T188" s="104"/>
      <c r="U188" s="76">
        <f t="shared" si="38"/>
        <v>0</v>
      </c>
      <c r="V188" s="76">
        <f t="shared" si="34"/>
        <v>0</v>
      </c>
      <c r="W188" s="83">
        <f t="shared" si="35"/>
        <v>0</v>
      </c>
    </row>
    <row r="189" spans="1:23" ht="12.75">
      <c r="A189" s="9"/>
      <c r="B189" s="9"/>
      <c r="C189" s="9"/>
      <c r="D189" s="13" t="s">
        <v>93</v>
      </c>
      <c r="E189" s="28" t="s">
        <v>94</v>
      </c>
      <c r="F189" s="78"/>
      <c r="G189" s="78"/>
      <c r="H189" s="76"/>
      <c r="I189" s="78"/>
      <c r="J189" s="76"/>
      <c r="K189" s="76"/>
      <c r="L189" s="76"/>
      <c r="M189" s="76"/>
      <c r="N189" s="76"/>
      <c r="O189" s="76">
        <f>SUM(O65)</f>
        <v>15</v>
      </c>
      <c r="P189" s="78"/>
      <c r="Q189" s="76">
        <f t="shared" si="36"/>
        <v>15</v>
      </c>
      <c r="R189" s="76">
        <f>SUM(R65)</f>
        <v>0</v>
      </c>
      <c r="S189" s="76">
        <f t="shared" si="37"/>
        <v>15</v>
      </c>
      <c r="T189" s="76">
        <f>SUM(T65)</f>
        <v>0</v>
      </c>
      <c r="U189" s="76">
        <f t="shared" si="38"/>
        <v>15</v>
      </c>
      <c r="V189" s="76">
        <f t="shared" si="34"/>
        <v>0</v>
      </c>
      <c r="W189" s="83">
        <f t="shared" si="35"/>
        <v>15</v>
      </c>
    </row>
    <row r="190" spans="1:23" ht="12.75">
      <c r="A190" s="9"/>
      <c r="B190" s="9"/>
      <c r="C190" s="9"/>
      <c r="D190" s="10" t="s">
        <v>95</v>
      </c>
      <c r="E190" s="40" t="s">
        <v>96</v>
      </c>
      <c r="F190" s="78"/>
      <c r="G190" s="78"/>
      <c r="H190" s="76"/>
      <c r="I190" s="78"/>
      <c r="J190" s="76"/>
      <c r="K190" s="76"/>
      <c r="L190" s="76"/>
      <c r="M190" s="76"/>
      <c r="N190" s="76"/>
      <c r="O190" s="78">
        <f>SUM(O66)</f>
        <v>0</v>
      </c>
      <c r="P190" s="78"/>
      <c r="Q190" s="76">
        <f t="shared" si="36"/>
        <v>0</v>
      </c>
      <c r="R190" s="78">
        <f>SUM(R66)</f>
        <v>0</v>
      </c>
      <c r="S190" s="76">
        <f t="shared" si="37"/>
        <v>0</v>
      </c>
      <c r="T190" s="78">
        <f>SUM(T66)</f>
        <v>0</v>
      </c>
      <c r="U190" s="76">
        <f t="shared" si="38"/>
        <v>0</v>
      </c>
      <c r="V190" s="76">
        <f t="shared" si="34"/>
        <v>0</v>
      </c>
      <c r="W190" s="83">
        <f t="shared" si="35"/>
        <v>0</v>
      </c>
    </row>
    <row r="191" spans="1:23" ht="12.75">
      <c r="A191" s="9"/>
      <c r="B191" s="9"/>
      <c r="C191" s="9"/>
      <c r="D191" s="10" t="s">
        <v>97</v>
      </c>
      <c r="E191" s="40" t="s">
        <v>98</v>
      </c>
      <c r="F191" s="78"/>
      <c r="G191" s="78"/>
      <c r="H191" s="76"/>
      <c r="I191" s="78"/>
      <c r="J191" s="76"/>
      <c r="K191" s="76"/>
      <c r="L191" s="76"/>
      <c r="M191" s="76"/>
      <c r="N191" s="76"/>
      <c r="O191" s="78">
        <f>SUM(O67)</f>
        <v>0</v>
      </c>
      <c r="P191" s="78"/>
      <c r="Q191" s="76">
        <f t="shared" si="36"/>
        <v>0</v>
      </c>
      <c r="R191" s="78">
        <f>SUM(R67)</f>
        <v>0</v>
      </c>
      <c r="S191" s="76">
        <f t="shared" si="37"/>
        <v>0</v>
      </c>
      <c r="T191" s="78">
        <f>SUM(T67)</f>
        <v>0</v>
      </c>
      <c r="U191" s="76">
        <f t="shared" si="38"/>
        <v>0</v>
      </c>
      <c r="V191" s="76">
        <f t="shared" si="34"/>
        <v>0</v>
      </c>
      <c r="W191" s="83">
        <f t="shared" si="35"/>
        <v>0</v>
      </c>
    </row>
    <row r="192" spans="1:23" ht="12.75">
      <c r="A192" s="9"/>
      <c r="B192" s="9"/>
      <c r="C192" s="9"/>
      <c r="D192" s="7" t="s">
        <v>19</v>
      </c>
      <c r="E192" s="26" t="s">
        <v>99</v>
      </c>
      <c r="F192" s="78"/>
      <c r="G192" s="78"/>
      <c r="H192" s="76"/>
      <c r="I192" s="78"/>
      <c r="J192" s="76"/>
      <c r="K192" s="76"/>
      <c r="L192" s="76"/>
      <c r="M192" s="76"/>
      <c r="N192" s="76"/>
      <c r="O192" s="78"/>
      <c r="P192" s="78"/>
      <c r="Q192" s="76"/>
      <c r="R192" s="78"/>
      <c r="S192" s="76"/>
      <c r="T192" s="104"/>
      <c r="U192" s="78"/>
      <c r="V192" s="83"/>
      <c r="W192" s="83"/>
    </row>
    <row r="193" spans="1:23" ht="12.75">
      <c r="A193" s="9"/>
      <c r="B193" s="9"/>
      <c r="C193" s="9"/>
      <c r="D193" s="13" t="s">
        <v>21</v>
      </c>
      <c r="E193" s="28" t="s">
        <v>100</v>
      </c>
      <c r="F193" s="76">
        <f aca="true" t="shared" si="39" ref="F193:M194">SUM(F69)</f>
        <v>112860</v>
      </c>
      <c r="G193" s="76">
        <f t="shared" si="39"/>
        <v>1181</v>
      </c>
      <c r="H193" s="76">
        <f t="shared" si="39"/>
        <v>114041</v>
      </c>
      <c r="I193" s="76">
        <f t="shared" si="39"/>
        <v>0</v>
      </c>
      <c r="J193" s="76">
        <f t="shared" si="39"/>
        <v>114041</v>
      </c>
      <c r="K193" s="76">
        <f t="shared" si="39"/>
        <v>-1181</v>
      </c>
      <c r="L193" s="76">
        <f>SUM(J193:K193)</f>
        <v>112860</v>
      </c>
      <c r="M193" s="76">
        <f t="shared" si="39"/>
        <v>0</v>
      </c>
      <c r="N193" s="76">
        <f>SUM(L193:M193)</f>
        <v>112860</v>
      </c>
      <c r="O193" s="78"/>
      <c r="P193" s="78"/>
      <c r="Q193" s="76"/>
      <c r="R193" s="78"/>
      <c r="S193" s="76"/>
      <c r="T193" s="104"/>
      <c r="U193" s="78"/>
      <c r="V193" s="83"/>
      <c r="W193" s="83"/>
    </row>
    <row r="194" spans="1:23" ht="12.75">
      <c r="A194" s="9"/>
      <c r="B194" s="9"/>
      <c r="C194" s="9"/>
      <c r="D194" s="13" t="s">
        <v>23</v>
      </c>
      <c r="E194" s="28" t="s">
        <v>101</v>
      </c>
      <c r="F194" s="76">
        <f t="shared" si="39"/>
        <v>690</v>
      </c>
      <c r="G194" s="76">
        <f t="shared" si="39"/>
        <v>0</v>
      </c>
      <c r="H194" s="76">
        <f t="shared" si="39"/>
        <v>690</v>
      </c>
      <c r="I194" s="76">
        <f t="shared" si="39"/>
        <v>0</v>
      </c>
      <c r="J194" s="76">
        <f t="shared" si="39"/>
        <v>690</v>
      </c>
      <c r="K194" s="76">
        <f t="shared" si="39"/>
        <v>8655</v>
      </c>
      <c r="L194" s="76">
        <f>SUM(J194:K194)</f>
        <v>9345</v>
      </c>
      <c r="M194" s="76">
        <f>SUM(M70)</f>
        <v>0</v>
      </c>
      <c r="N194" s="76">
        <f>SUM(L194:M194)</f>
        <v>9345</v>
      </c>
      <c r="O194" s="78"/>
      <c r="P194" s="78"/>
      <c r="Q194" s="76"/>
      <c r="R194" s="78"/>
      <c r="S194" s="76"/>
      <c r="T194" s="104"/>
      <c r="U194" s="78"/>
      <c r="V194" s="83"/>
      <c r="W194" s="83"/>
    </row>
    <row r="195" spans="1:23" ht="12.75">
      <c r="A195" s="9"/>
      <c r="B195" s="9"/>
      <c r="C195" s="9"/>
      <c r="D195" s="13" t="s">
        <v>25</v>
      </c>
      <c r="E195" s="28" t="s">
        <v>119</v>
      </c>
      <c r="F195" s="76">
        <f>SUM(F71)</f>
        <v>0</v>
      </c>
      <c r="G195" s="76">
        <f>SUM(G71)</f>
        <v>0</v>
      </c>
      <c r="H195" s="76">
        <f>SUM(F195:G195)</f>
        <v>0</v>
      </c>
      <c r="I195" s="76">
        <f>SUM(I71)</f>
        <v>0</v>
      </c>
      <c r="J195" s="76">
        <f>SUM(H195:I195)</f>
        <v>0</v>
      </c>
      <c r="K195" s="76">
        <f>SUM(K71)</f>
        <v>0</v>
      </c>
      <c r="L195" s="76">
        <f>SUM(J195:K195)</f>
        <v>0</v>
      </c>
      <c r="M195" s="76">
        <f>SUM(M71)</f>
        <v>0</v>
      </c>
      <c r="N195" s="76">
        <f>SUM(L195:M195)</f>
        <v>0</v>
      </c>
      <c r="O195" s="78"/>
      <c r="P195" s="78"/>
      <c r="Q195" s="76"/>
      <c r="R195" s="78"/>
      <c r="S195" s="76"/>
      <c r="T195" s="104"/>
      <c r="U195" s="78"/>
      <c r="V195" s="83"/>
      <c r="W195" s="83"/>
    </row>
    <row r="196" spans="1:23" ht="33.75">
      <c r="A196" s="9"/>
      <c r="B196" s="9"/>
      <c r="C196" s="9"/>
      <c r="D196" s="13" t="s">
        <v>27</v>
      </c>
      <c r="E196" s="42" t="s">
        <v>103</v>
      </c>
      <c r="F196" s="78"/>
      <c r="G196" s="76">
        <f>SUM(G72)</f>
        <v>140</v>
      </c>
      <c r="H196" s="76">
        <f>SUM(F196:G196)</f>
        <v>140</v>
      </c>
      <c r="I196" s="76">
        <f>SUM(I72)</f>
        <v>0</v>
      </c>
      <c r="J196" s="76">
        <f>SUM(H196:I196)</f>
        <v>140</v>
      </c>
      <c r="K196" s="76">
        <f>SUM(K72)</f>
        <v>0</v>
      </c>
      <c r="L196" s="76">
        <f>SUM(J196:K196)</f>
        <v>140</v>
      </c>
      <c r="M196" s="76">
        <f>SUM(M72)</f>
        <v>0</v>
      </c>
      <c r="N196" s="76">
        <f>SUM(L196:M196)</f>
        <v>140</v>
      </c>
      <c r="O196" s="78"/>
      <c r="P196" s="78"/>
      <c r="Q196" s="76"/>
      <c r="R196" s="78"/>
      <c r="S196" s="76"/>
      <c r="T196" s="104"/>
      <c r="U196" s="78"/>
      <c r="V196" s="83"/>
      <c r="W196" s="83"/>
    </row>
    <row r="197" spans="1:23" ht="12.75">
      <c r="A197" s="9"/>
      <c r="B197" s="9"/>
      <c r="C197" s="9"/>
      <c r="D197" s="7" t="s">
        <v>35</v>
      </c>
      <c r="E197" s="26" t="s">
        <v>104</v>
      </c>
      <c r="F197" s="78"/>
      <c r="G197" s="78"/>
      <c r="H197" s="76"/>
      <c r="I197" s="78"/>
      <c r="J197" s="76"/>
      <c r="K197" s="76"/>
      <c r="L197" s="76"/>
      <c r="M197" s="76"/>
      <c r="N197" s="76"/>
      <c r="O197" s="78"/>
      <c r="P197" s="78"/>
      <c r="Q197" s="76"/>
      <c r="R197" s="78"/>
      <c r="S197" s="76"/>
      <c r="T197" s="104"/>
      <c r="U197" s="78"/>
      <c r="V197" s="83"/>
      <c r="W197" s="83"/>
    </row>
    <row r="198" spans="1:23" ht="12.75">
      <c r="A198" s="9"/>
      <c r="B198" s="9"/>
      <c r="C198" s="9"/>
      <c r="D198" s="13" t="s">
        <v>37</v>
      </c>
      <c r="E198" s="28" t="s">
        <v>105</v>
      </c>
      <c r="F198" s="78"/>
      <c r="G198" s="78"/>
      <c r="H198" s="76"/>
      <c r="I198" s="78"/>
      <c r="J198" s="76"/>
      <c r="K198" s="76"/>
      <c r="L198" s="76"/>
      <c r="M198" s="76"/>
      <c r="N198" s="76"/>
      <c r="O198" s="76">
        <f>SUM(O74)</f>
        <v>59594</v>
      </c>
      <c r="P198" s="78"/>
      <c r="Q198" s="76">
        <f>SUM(O198:P198)</f>
        <v>59594</v>
      </c>
      <c r="R198" s="76">
        <f>SUM(R74)</f>
        <v>0</v>
      </c>
      <c r="S198" s="76">
        <f>SUM(Q198:R198)</f>
        <v>59594</v>
      </c>
      <c r="T198" s="76">
        <f>SUM(T74)</f>
        <v>0</v>
      </c>
      <c r="U198" s="76">
        <f>SUM(S198:T198)</f>
        <v>59594</v>
      </c>
      <c r="V198" s="76">
        <f>SUM(V74)</f>
        <v>-13856</v>
      </c>
      <c r="W198" s="83">
        <f>SUM(U198:V198)</f>
        <v>45738</v>
      </c>
    </row>
    <row r="199" spans="1:23" ht="12.75">
      <c r="A199" s="9"/>
      <c r="B199" s="9"/>
      <c r="C199" s="9"/>
      <c r="D199" s="13" t="s">
        <v>39</v>
      </c>
      <c r="E199" s="28" t="s">
        <v>106</v>
      </c>
      <c r="F199" s="78"/>
      <c r="G199" s="78"/>
      <c r="H199" s="76"/>
      <c r="I199" s="78"/>
      <c r="J199" s="76"/>
      <c r="K199" s="76"/>
      <c r="L199" s="76"/>
      <c r="M199" s="76"/>
      <c r="N199" s="76"/>
      <c r="O199" s="78">
        <f>SUM(O75)</f>
        <v>0</v>
      </c>
      <c r="P199" s="78"/>
      <c r="Q199" s="76">
        <f>SUM(O199:P199)</f>
        <v>0</v>
      </c>
      <c r="R199" s="78">
        <f>SUM(R75)</f>
        <v>0</v>
      </c>
      <c r="S199" s="76">
        <f>SUM(Q199:R199)</f>
        <v>0</v>
      </c>
      <c r="T199" s="78">
        <f>SUM(T75)</f>
        <v>0</v>
      </c>
      <c r="U199" s="76">
        <f>SUM(S199:T199)</f>
        <v>0</v>
      </c>
      <c r="V199" s="76">
        <f>SUM(V75)</f>
        <v>13856</v>
      </c>
      <c r="W199" s="83">
        <f>SUM(U199:V199)</f>
        <v>13856</v>
      </c>
    </row>
    <row r="200" spans="1:23" ht="12.75">
      <c r="A200" s="9"/>
      <c r="B200" s="9"/>
      <c r="C200" s="9"/>
      <c r="D200" s="13"/>
      <c r="E200" s="28"/>
      <c r="F200" s="78"/>
      <c r="G200" s="78"/>
      <c r="H200" s="76"/>
      <c r="I200" s="78"/>
      <c r="J200" s="76"/>
      <c r="K200" s="76"/>
      <c r="L200" s="76"/>
      <c r="M200" s="76"/>
      <c r="N200" s="76"/>
      <c r="O200" s="78"/>
      <c r="P200" s="78"/>
      <c r="Q200" s="76"/>
      <c r="R200" s="78"/>
      <c r="S200" s="76"/>
      <c r="T200" s="104"/>
      <c r="U200" s="78"/>
      <c r="V200" s="83"/>
      <c r="W200" s="83"/>
    </row>
    <row r="201" spans="1:23" ht="12.75">
      <c r="A201" s="9"/>
      <c r="B201" s="9"/>
      <c r="C201" s="9"/>
      <c r="D201" s="7" t="s">
        <v>49</v>
      </c>
      <c r="E201" s="26" t="s">
        <v>107</v>
      </c>
      <c r="F201" s="78"/>
      <c r="G201" s="78"/>
      <c r="H201" s="76"/>
      <c r="I201" s="78"/>
      <c r="J201" s="76"/>
      <c r="K201" s="76"/>
      <c r="L201" s="76"/>
      <c r="M201" s="76"/>
      <c r="N201" s="76"/>
      <c r="O201" s="78"/>
      <c r="P201" s="78"/>
      <c r="Q201" s="76"/>
      <c r="R201" s="78"/>
      <c r="S201" s="76"/>
      <c r="T201" s="104"/>
      <c r="U201" s="78"/>
      <c r="V201" s="83"/>
      <c r="W201" s="83"/>
    </row>
    <row r="202" spans="1:23" ht="12.75">
      <c r="A202" s="9"/>
      <c r="B202" s="9"/>
      <c r="C202" s="9"/>
      <c r="D202" s="13" t="s">
        <v>51</v>
      </c>
      <c r="E202" s="28" t="s">
        <v>105</v>
      </c>
      <c r="F202" s="76">
        <f>SUM(F78)</f>
        <v>59594</v>
      </c>
      <c r="G202" s="76">
        <f>SUM(G78)</f>
        <v>0</v>
      </c>
      <c r="H202" s="76">
        <f>SUM(F202:G202)</f>
        <v>59594</v>
      </c>
      <c r="I202" s="76">
        <f>SUM(I78)</f>
        <v>0</v>
      </c>
      <c r="J202" s="76">
        <f>SUM(H202:I202)</f>
        <v>59594</v>
      </c>
      <c r="K202" s="76">
        <f>SUM(K78)</f>
        <v>0</v>
      </c>
      <c r="L202" s="76">
        <f>SUM(J202:K202)</f>
        <v>59594</v>
      </c>
      <c r="M202" s="76">
        <f>SUM(M78)</f>
        <v>-13856</v>
      </c>
      <c r="N202" s="76">
        <f>SUM(L202:M202)</f>
        <v>45738</v>
      </c>
      <c r="O202" s="78"/>
      <c r="P202" s="78"/>
      <c r="Q202" s="76"/>
      <c r="R202" s="78"/>
      <c r="S202" s="76"/>
      <c r="T202" s="104"/>
      <c r="U202" s="78"/>
      <c r="V202" s="83"/>
      <c r="W202" s="83"/>
    </row>
    <row r="203" spans="1:23" ht="12.75">
      <c r="A203" s="9"/>
      <c r="B203" s="9"/>
      <c r="C203" s="9"/>
      <c r="D203" s="13" t="s">
        <v>53</v>
      </c>
      <c r="E203" s="28" t="s">
        <v>106</v>
      </c>
      <c r="F203" s="76">
        <f>SUM(F79)</f>
        <v>0</v>
      </c>
      <c r="G203" s="76">
        <f>SUM(G79)</f>
        <v>0</v>
      </c>
      <c r="H203" s="76">
        <f>SUM(F203:G203)</f>
        <v>0</v>
      </c>
      <c r="I203" s="76">
        <f>SUM(I79)</f>
        <v>0</v>
      </c>
      <c r="J203" s="76">
        <f>SUM(H203:I203)</f>
        <v>0</v>
      </c>
      <c r="K203" s="76">
        <f>SUM(K79)</f>
        <v>0</v>
      </c>
      <c r="L203" s="76">
        <f>SUM(J203:K203)</f>
        <v>0</v>
      </c>
      <c r="M203" s="76">
        <f>SUM(M79)</f>
        <v>13856</v>
      </c>
      <c r="N203" s="76">
        <f>SUM(L203:M203)</f>
        <v>13856</v>
      </c>
      <c r="O203" s="78"/>
      <c r="P203" s="78"/>
      <c r="Q203" s="76"/>
      <c r="R203" s="78"/>
      <c r="S203" s="76"/>
      <c r="T203" s="104"/>
      <c r="U203" s="78"/>
      <c r="V203" s="83"/>
      <c r="W203" s="83"/>
    </row>
    <row r="204" spans="1:23" ht="22.5">
      <c r="A204" s="9"/>
      <c r="B204" s="9"/>
      <c r="C204" s="9"/>
      <c r="D204" s="7" t="s">
        <v>61</v>
      </c>
      <c r="E204" s="44" t="s">
        <v>108</v>
      </c>
      <c r="F204" s="78"/>
      <c r="G204" s="78"/>
      <c r="H204" s="76"/>
      <c r="I204" s="78"/>
      <c r="J204" s="76"/>
      <c r="K204" s="76"/>
      <c r="L204" s="76"/>
      <c r="M204" s="76"/>
      <c r="N204" s="76"/>
      <c r="O204" s="78"/>
      <c r="P204" s="78"/>
      <c r="Q204" s="76"/>
      <c r="R204" s="78"/>
      <c r="S204" s="76"/>
      <c r="T204" s="104"/>
      <c r="U204" s="78"/>
      <c r="V204" s="83"/>
      <c r="W204" s="83"/>
    </row>
    <row r="205" spans="1:23" ht="12.75">
      <c r="A205" s="9"/>
      <c r="B205" s="9"/>
      <c r="C205" s="9"/>
      <c r="D205" s="13" t="s">
        <v>63</v>
      </c>
      <c r="E205" s="28" t="s">
        <v>406</v>
      </c>
      <c r="F205" s="76">
        <f>SUM(F81)</f>
        <v>0</v>
      </c>
      <c r="G205" s="78">
        <f>SUM(G81)</f>
        <v>0</v>
      </c>
      <c r="H205" s="76">
        <f>SUM(F205:G205)</f>
        <v>0</v>
      </c>
      <c r="I205" s="76">
        <f>SUM(I81)</f>
        <v>0</v>
      </c>
      <c r="J205" s="76">
        <f>SUM(H205:I205)</f>
        <v>0</v>
      </c>
      <c r="K205" s="76">
        <f>SUM(K81)</f>
        <v>0</v>
      </c>
      <c r="L205" s="76">
        <f>SUM(J205:K205)</f>
        <v>0</v>
      </c>
      <c r="M205" s="76">
        <f>SUM(M81)</f>
        <v>0</v>
      </c>
      <c r="N205" s="76">
        <f>SUM(L205:M205)</f>
        <v>0</v>
      </c>
      <c r="O205" s="78"/>
      <c r="P205" s="78"/>
      <c r="Q205" s="76"/>
      <c r="R205" s="78"/>
      <c r="S205" s="76"/>
      <c r="T205" s="104"/>
      <c r="U205" s="78"/>
      <c r="V205" s="83"/>
      <c r="W205" s="83"/>
    </row>
    <row r="206" spans="1:23" ht="12.75">
      <c r="A206" s="9"/>
      <c r="B206" s="9"/>
      <c r="C206" s="9"/>
      <c r="D206" s="13"/>
      <c r="E206" s="28"/>
      <c r="F206" s="78"/>
      <c r="G206" s="78"/>
      <c r="H206" s="76"/>
      <c r="I206" s="78"/>
      <c r="J206" s="76"/>
      <c r="K206" s="76"/>
      <c r="L206" s="76"/>
      <c r="M206" s="76"/>
      <c r="N206" s="76"/>
      <c r="O206" s="78"/>
      <c r="P206" s="78"/>
      <c r="Q206" s="76"/>
      <c r="R206" s="78"/>
      <c r="S206" s="76"/>
      <c r="T206" s="104"/>
      <c r="U206" s="78"/>
      <c r="V206" s="83"/>
      <c r="W206" s="83"/>
    </row>
    <row r="207" spans="1:23" ht="12.75">
      <c r="A207" s="9"/>
      <c r="B207" s="9"/>
      <c r="C207" s="9"/>
      <c r="D207" s="10"/>
      <c r="E207" s="27"/>
      <c r="F207" s="78"/>
      <c r="G207" s="78"/>
      <c r="H207" s="76"/>
      <c r="I207" s="78"/>
      <c r="J207" s="76"/>
      <c r="K207" s="76"/>
      <c r="L207" s="76"/>
      <c r="M207" s="76"/>
      <c r="N207" s="76"/>
      <c r="O207" s="78"/>
      <c r="P207" s="78"/>
      <c r="Q207" s="76"/>
      <c r="R207" s="78"/>
      <c r="S207" s="76"/>
      <c r="T207" s="104"/>
      <c r="U207" s="78"/>
      <c r="V207" s="83"/>
      <c r="W207" s="83"/>
    </row>
    <row r="208" spans="1:23" ht="12.75">
      <c r="A208" s="170" t="s">
        <v>189</v>
      </c>
      <c r="B208" s="171"/>
      <c r="C208" s="171"/>
      <c r="D208" s="171"/>
      <c r="E208" s="172"/>
      <c r="F208" s="79">
        <f aca="true" t="shared" si="40" ref="F208:N208">SUM(F83+F101+F128)</f>
        <v>363392</v>
      </c>
      <c r="G208" s="79">
        <f t="shared" si="40"/>
        <v>38785</v>
      </c>
      <c r="H208" s="79">
        <f t="shared" si="40"/>
        <v>402177</v>
      </c>
      <c r="I208" s="79">
        <f t="shared" si="40"/>
        <v>0</v>
      </c>
      <c r="J208" s="79">
        <f t="shared" si="40"/>
        <v>402177</v>
      </c>
      <c r="K208" s="79">
        <f t="shared" si="40"/>
        <v>28103</v>
      </c>
      <c r="L208" s="79">
        <f t="shared" si="40"/>
        <v>430280</v>
      </c>
      <c r="M208" s="79">
        <f t="shared" si="40"/>
        <v>16068</v>
      </c>
      <c r="N208" s="79">
        <f t="shared" si="40"/>
        <v>446348</v>
      </c>
      <c r="O208" s="78"/>
      <c r="P208" s="78"/>
      <c r="Q208" s="76"/>
      <c r="R208" s="78"/>
      <c r="S208" s="76"/>
      <c r="T208" s="104"/>
      <c r="U208" s="78"/>
      <c r="V208" s="83"/>
      <c r="W208" s="83"/>
    </row>
    <row r="209" spans="1:23" ht="12.75">
      <c r="A209" s="170" t="s">
        <v>190</v>
      </c>
      <c r="B209" s="171"/>
      <c r="C209" s="171"/>
      <c r="D209" s="171"/>
      <c r="E209" s="172"/>
      <c r="F209" s="78"/>
      <c r="G209" s="78"/>
      <c r="H209" s="78"/>
      <c r="I209" s="78"/>
      <c r="J209" s="76"/>
      <c r="K209" s="76"/>
      <c r="L209" s="76"/>
      <c r="M209" s="76"/>
      <c r="N209" s="76"/>
      <c r="O209" s="79">
        <f aca="true" t="shared" si="41" ref="O209:W209">SUM(O83+O101+O128)</f>
        <v>363392</v>
      </c>
      <c r="P209" s="79">
        <f t="shared" si="41"/>
        <v>38785</v>
      </c>
      <c r="Q209" s="79">
        <f t="shared" si="41"/>
        <v>402177</v>
      </c>
      <c r="R209" s="79">
        <f t="shared" si="41"/>
        <v>0</v>
      </c>
      <c r="S209" s="79">
        <f t="shared" si="41"/>
        <v>402177</v>
      </c>
      <c r="T209" s="79">
        <f t="shared" si="41"/>
        <v>28103</v>
      </c>
      <c r="U209" s="79">
        <f t="shared" si="41"/>
        <v>430280</v>
      </c>
      <c r="V209" s="79">
        <f t="shared" si="41"/>
        <v>16068</v>
      </c>
      <c r="W209" s="79">
        <f t="shared" si="41"/>
        <v>446348</v>
      </c>
    </row>
    <row r="210" spans="1:23" ht="12.75">
      <c r="A210" s="170" t="s">
        <v>191</v>
      </c>
      <c r="B210" s="171"/>
      <c r="C210" s="171"/>
      <c r="D210" s="171"/>
      <c r="E210" s="172"/>
      <c r="F210" s="79">
        <f aca="true" t="shared" si="42" ref="F210:M210">SUM(F101+F128)</f>
        <v>57610</v>
      </c>
      <c r="G210" s="79">
        <f t="shared" si="42"/>
        <v>275</v>
      </c>
      <c r="H210" s="79">
        <f t="shared" si="42"/>
        <v>57885</v>
      </c>
      <c r="I210" s="79">
        <f t="shared" si="42"/>
        <v>0</v>
      </c>
      <c r="J210" s="79">
        <f t="shared" si="42"/>
        <v>57885</v>
      </c>
      <c r="K210" s="79">
        <f t="shared" si="42"/>
        <v>3124</v>
      </c>
      <c r="L210" s="79">
        <f t="shared" si="42"/>
        <v>61009</v>
      </c>
      <c r="M210" s="79">
        <f t="shared" si="42"/>
        <v>6254</v>
      </c>
      <c r="N210" s="79">
        <f>SUM(L210:M210)</f>
        <v>67263</v>
      </c>
      <c r="O210" s="79">
        <f aca="true" t="shared" si="43" ref="O210:W210">SUM(O101+O128)</f>
        <v>57610</v>
      </c>
      <c r="P210" s="79">
        <f t="shared" si="43"/>
        <v>275</v>
      </c>
      <c r="Q210" s="79">
        <f t="shared" si="43"/>
        <v>57885</v>
      </c>
      <c r="R210" s="79">
        <f t="shared" si="43"/>
        <v>0</v>
      </c>
      <c r="S210" s="79">
        <f t="shared" si="43"/>
        <v>57885</v>
      </c>
      <c r="T210" s="79">
        <f t="shared" si="43"/>
        <v>3124</v>
      </c>
      <c r="U210" s="79">
        <f t="shared" si="43"/>
        <v>61009</v>
      </c>
      <c r="V210" s="79">
        <f t="shared" si="43"/>
        <v>6254</v>
      </c>
      <c r="W210" s="79">
        <f t="shared" si="43"/>
        <v>67263</v>
      </c>
    </row>
    <row r="211" spans="1:23" ht="12.75">
      <c r="A211" s="170" t="s">
        <v>192</v>
      </c>
      <c r="B211" s="171"/>
      <c r="C211" s="171"/>
      <c r="D211" s="171"/>
      <c r="E211" s="172"/>
      <c r="F211" s="79">
        <f aca="true" t="shared" si="44" ref="F211:L211">SUM(F208-F210)</f>
        <v>305782</v>
      </c>
      <c r="G211" s="79">
        <f t="shared" si="44"/>
        <v>38510</v>
      </c>
      <c r="H211" s="79">
        <f t="shared" si="44"/>
        <v>344292</v>
      </c>
      <c r="I211" s="79">
        <f t="shared" si="44"/>
        <v>0</v>
      </c>
      <c r="J211" s="79">
        <f t="shared" si="44"/>
        <v>344292</v>
      </c>
      <c r="K211" s="79">
        <f t="shared" si="44"/>
        <v>24979</v>
      </c>
      <c r="L211" s="79">
        <f t="shared" si="44"/>
        <v>369271</v>
      </c>
      <c r="M211" s="79">
        <f>SUM(M83)</f>
        <v>9814</v>
      </c>
      <c r="N211" s="79">
        <f>SUM(L211:M211)</f>
        <v>379085</v>
      </c>
      <c r="O211" s="78"/>
      <c r="P211" s="78"/>
      <c r="Q211" s="78"/>
      <c r="R211" s="78"/>
      <c r="S211" s="76"/>
      <c r="T211" s="104"/>
      <c r="U211" s="78"/>
      <c r="V211" s="83"/>
      <c r="W211" s="83"/>
    </row>
    <row r="212" spans="1:23" ht="12.75">
      <c r="A212" s="161" t="s">
        <v>193</v>
      </c>
      <c r="B212" s="162"/>
      <c r="C212" s="162"/>
      <c r="D212" s="162"/>
      <c r="E212" s="163"/>
      <c r="F212" s="78"/>
      <c r="G212" s="78"/>
      <c r="H212" s="78"/>
      <c r="I212" s="78"/>
      <c r="J212" s="76"/>
      <c r="K212" s="76"/>
      <c r="L212" s="76"/>
      <c r="M212" s="76"/>
      <c r="N212" s="76"/>
      <c r="O212" s="79">
        <f aca="true" t="shared" si="45" ref="O212:W212">SUM(O209-O210)</f>
        <v>305782</v>
      </c>
      <c r="P212" s="79">
        <f t="shared" si="45"/>
        <v>38510</v>
      </c>
      <c r="Q212" s="79">
        <f t="shared" si="45"/>
        <v>344292</v>
      </c>
      <c r="R212" s="79">
        <f t="shared" si="45"/>
        <v>0</v>
      </c>
      <c r="S212" s="79">
        <f t="shared" si="45"/>
        <v>344292</v>
      </c>
      <c r="T212" s="79">
        <f t="shared" si="45"/>
        <v>24979</v>
      </c>
      <c r="U212" s="79">
        <f t="shared" si="45"/>
        <v>369271</v>
      </c>
      <c r="V212" s="79">
        <f t="shared" si="45"/>
        <v>9814</v>
      </c>
      <c r="W212" s="79">
        <f t="shared" si="45"/>
        <v>379085</v>
      </c>
    </row>
    <row r="213" spans="1:23" ht="12.75">
      <c r="A213" s="161" t="s">
        <v>194</v>
      </c>
      <c r="B213" s="162"/>
      <c r="C213" s="162"/>
      <c r="D213" s="162"/>
      <c r="E213" s="163"/>
      <c r="F213" s="78"/>
      <c r="G213" s="78"/>
      <c r="H213" s="78"/>
      <c r="I213" s="78"/>
      <c r="J213" s="76"/>
      <c r="K213" s="76"/>
      <c r="L213" s="76"/>
      <c r="M213" s="76"/>
      <c r="N213" s="76"/>
      <c r="O213" s="78"/>
      <c r="P213" s="78"/>
      <c r="Q213" s="78"/>
      <c r="R213" s="78"/>
      <c r="S213" s="76"/>
      <c r="T213" s="104"/>
      <c r="U213" s="78"/>
      <c r="V213" s="83"/>
      <c r="W213" s="83"/>
    </row>
    <row r="214" spans="1:23" ht="12.75">
      <c r="A214" s="161" t="s">
        <v>195</v>
      </c>
      <c r="B214" s="162"/>
      <c r="C214" s="162"/>
      <c r="D214" s="162"/>
      <c r="E214" s="163"/>
      <c r="F214" s="78"/>
      <c r="G214" s="78"/>
      <c r="H214" s="78"/>
      <c r="I214" s="78"/>
      <c r="J214" s="76"/>
      <c r="K214" s="76"/>
      <c r="L214" s="76"/>
      <c r="M214" s="76"/>
      <c r="N214" s="76"/>
      <c r="O214" s="78"/>
      <c r="P214" s="78"/>
      <c r="Q214" s="78"/>
      <c r="R214" s="78"/>
      <c r="S214" s="76"/>
      <c r="T214" s="104"/>
      <c r="U214" s="78"/>
      <c r="V214" s="83"/>
      <c r="W214" s="83"/>
    </row>
    <row r="215" spans="1:23" ht="12.75">
      <c r="A215" s="161" t="s">
        <v>202</v>
      </c>
      <c r="B215" s="162"/>
      <c r="C215" s="162"/>
      <c r="D215" s="162"/>
      <c r="E215" s="163"/>
      <c r="F215" s="79">
        <f aca="true" t="shared" si="46" ref="F215:M215">SUM(F211)</f>
        <v>305782</v>
      </c>
      <c r="G215" s="79">
        <f t="shared" si="46"/>
        <v>38510</v>
      </c>
      <c r="H215" s="79">
        <f t="shared" si="46"/>
        <v>344292</v>
      </c>
      <c r="I215" s="79">
        <f t="shared" si="46"/>
        <v>0</v>
      </c>
      <c r="J215" s="79">
        <f t="shared" si="46"/>
        <v>344292</v>
      </c>
      <c r="K215" s="79">
        <f t="shared" si="46"/>
        <v>24979</v>
      </c>
      <c r="L215" s="79">
        <f t="shared" si="46"/>
        <v>369271</v>
      </c>
      <c r="M215" s="79">
        <f t="shared" si="46"/>
        <v>9814</v>
      </c>
      <c r="N215" s="79">
        <f>SUM(L215:M215)</f>
        <v>379085</v>
      </c>
      <c r="O215" s="79">
        <f aca="true" t="shared" si="47" ref="O215:W215">SUM(O212)</f>
        <v>305782</v>
      </c>
      <c r="P215" s="79">
        <f t="shared" si="47"/>
        <v>38510</v>
      </c>
      <c r="Q215" s="79">
        <f t="shared" si="47"/>
        <v>344292</v>
      </c>
      <c r="R215" s="79">
        <f t="shared" si="47"/>
        <v>0</v>
      </c>
      <c r="S215" s="79">
        <f t="shared" si="47"/>
        <v>344292</v>
      </c>
      <c r="T215" s="79">
        <f t="shared" si="47"/>
        <v>24979</v>
      </c>
      <c r="U215" s="79">
        <f t="shared" si="47"/>
        <v>369271</v>
      </c>
      <c r="V215" s="79">
        <f t="shared" si="47"/>
        <v>9814</v>
      </c>
      <c r="W215" s="79">
        <f t="shared" si="47"/>
        <v>379085</v>
      </c>
    </row>
    <row r="216" spans="1:23" ht="12.75">
      <c r="A216" s="161" t="s">
        <v>196</v>
      </c>
      <c r="B216" s="162"/>
      <c r="C216" s="162"/>
      <c r="D216" s="162"/>
      <c r="E216" s="163"/>
      <c r="F216" s="79">
        <f>SUM(F84+F102+F129)</f>
        <v>18</v>
      </c>
      <c r="G216" s="79">
        <f>SUM(G84+G102+G129)</f>
        <v>0</v>
      </c>
      <c r="H216" s="79">
        <f>SUM(F216:G216)</f>
        <v>18</v>
      </c>
      <c r="I216" s="79">
        <f>SUM(I84+I102+I129)</f>
        <v>0</v>
      </c>
      <c r="J216" s="79">
        <f>SUM(H216:I216)</f>
        <v>18</v>
      </c>
      <c r="K216" s="79"/>
      <c r="L216" s="79">
        <f>SUM(J216:K216)</f>
        <v>18</v>
      </c>
      <c r="M216" s="79"/>
      <c r="N216" s="79">
        <f>SUM(L216:M216)</f>
        <v>18</v>
      </c>
      <c r="O216" s="78"/>
      <c r="P216" s="78"/>
      <c r="Q216" s="78"/>
      <c r="R216" s="78"/>
      <c r="S216" s="76"/>
      <c r="T216" s="104"/>
      <c r="U216" s="78"/>
      <c r="V216" s="83"/>
      <c r="W216" s="83"/>
    </row>
    <row r="217" spans="1:23" ht="12.75">
      <c r="A217" s="161" t="s">
        <v>197</v>
      </c>
      <c r="B217" s="162"/>
      <c r="C217" s="162"/>
      <c r="D217" s="162"/>
      <c r="E217" s="163"/>
      <c r="F217" s="79">
        <f>SUM(F85)</f>
        <v>21</v>
      </c>
      <c r="G217" s="79">
        <f>SUM(G85)</f>
        <v>0</v>
      </c>
      <c r="H217" s="79">
        <f>SUM(F217:G217)</f>
        <v>21</v>
      </c>
      <c r="I217" s="79">
        <f>SUM(I85)</f>
        <v>0</v>
      </c>
      <c r="J217" s="79">
        <f>SUM(H217:I217)</f>
        <v>21</v>
      </c>
      <c r="K217" s="79"/>
      <c r="L217" s="79">
        <f>SUM(J217:K217)</f>
        <v>21</v>
      </c>
      <c r="M217" s="79"/>
      <c r="N217" s="79">
        <f>SUM(L217:M217)</f>
        <v>21</v>
      </c>
      <c r="O217" s="78"/>
      <c r="P217" s="78"/>
      <c r="Q217" s="78"/>
      <c r="R217" s="78"/>
      <c r="S217" s="76"/>
      <c r="T217" s="104"/>
      <c r="U217" s="78"/>
      <c r="V217" s="83"/>
      <c r="W217" s="83"/>
    </row>
    <row r="219" spans="5:23" ht="33.75">
      <c r="E219" s="55" t="s">
        <v>373</v>
      </c>
      <c r="F219" s="70" t="s">
        <v>10</v>
      </c>
      <c r="G219" s="70" t="s">
        <v>184</v>
      </c>
      <c r="H219" s="70" t="s">
        <v>11</v>
      </c>
      <c r="I219" s="70" t="s">
        <v>203</v>
      </c>
      <c r="J219" s="70" t="s">
        <v>204</v>
      </c>
      <c r="K219" s="70" t="s">
        <v>241</v>
      </c>
      <c r="L219" s="70" t="s">
        <v>242</v>
      </c>
      <c r="M219" s="71" t="s">
        <v>404</v>
      </c>
      <c r="N219" s="71" t="s">
        <v>405</v>
      </c>
      <c r="O219" s="70" t="s">
        <v>10</v>
      </c>
      <c r="P219" s="70" t="s">
        <v>184</v>
      </c>
      <c r="Q219" s="70" t="s">
        <v>11</v>
      </c>
      <c r="R219" s="70" t="s">
        <v>203</v>
      </c>
      <c r="S219" s="70" t="s">
        <v>204</v>
      </c>
      <c r="T219" s="70" t="s">
        <v>241</v>
      </c>
      <c r="U219" s="70" t="s">
        <v>242</v>
      </c>
      <c r="V219" s="71" t="s">
        <v>404</v>
      </c>
      <c r="W219" s="71" t="s">
        <v>405</v>
      </c>
    </row>
    <row r="220" spans="5:23" ht="12.75">
      <c r="E220" s="64" t="s">
        <v>376</v>
      </c>
      <c r="F220" s="53">
        <f aca="true" t="shared" si="48" ref="F220:M221">SUM(F43+F93+F111)</f>
        <v>39475</v>
      </c>
      <c r="G220" s="53">
        <f t="shared" si="48"/>
        <v>0</v>
      </c>
      <c r="H220" s="53">
        <f t="shared" si="48"/>
        <v>39475</v>
      </c>
      <c r="I220" s="53">
        <f t="shared" si="48"/>
        <v>0</v>
      </c>
      <c r="J220" s="53">
        <f t="shared" si="48"/>
        <v>39475</v>
      </c>
      <c r="K220" s="53">
        <f t="shared" si="48"/>
        <v>19941</v>
      </c>
      <c r="L220" s="53">
        <f>SUM(J220:K220)</f>
        <v>59416</v>
      </c>
      <c r="M220" s="76">
        <f t="shared" si="48"/>
        <v>626</v>
      </c>
      <c r="N220" s="76">
        <f>SUM(L220:M220)</f>
        <v>60042</v>
      </c>
      <c r="O220" s="53"/>
      <c r="P220" s="53"/>
      <c r="Q220" s="53"/>
      <c r="R220" s="53"/>
      <c r="S220" s="53"/>
      <c r="T220" s="9"/>
      <c r="U220" s="9"/>
      <c r="V220" s="67"/>
      <c r="W220" s="67"/>
    </row>
    <row r="221" spans="5:23" ht="12.75">
      <c r="E221" s="64" t="s">
        <v>377</v>
      </c>
      <c r="F221" s="53">
        <f t="shared" si="48"/>
        <v>9420</v>
      </c>
      <c r="G221" s="53">
        <f t="shared" si="48"/>
        <v>0</v>
      </c>
      <c r="H221" s="53">
        <f t="shared" si="48"/>
        <v>9420</v>
      </c>
      <c r="I221" s="53">
        <f t="shared" si="48"/>
        <v>0</v>
      </c>
      <c r="J221" s="53">
        <f t="shared" si="48"/>
        <v>9420</v>
      </c>
      <c r="K221" s="53">
        <f t="shared" si="48"/>
        <v>4029</v>
      </c>
      <c r="L221" s="53">
        <f aca="true" t="shared" si="49" ref="L221:L232">SUM(J221:K221)</f>
        <v>13449</v>
      </c>
      <c r="M221" s="76">
        <f>SUM(M44+M94+M112)</f>
        <v>169</v>
      </c>
      <c r="N221" s="76">
        <f aca="true" t="shared" si="50" ref="N221:N232">SUM(L221:M221)</f>
        <v>13618</v>
      </c>
      <c r="O221" s="53"/>
      <c r="P221" s="53"/>
      <c r="Q221" s="53"/>
      <c r="R221" s="53"/>
      <c r="S221" s="53"/>
      <c r="T221" s="9"/>
      <c r="U221" s="9"/>
      <c r="V221" s="67"/>
      <c r="W221" s="67"/>
    </row>
    <row r="222" spans="5:23" ht="12.75">
      <c r="E222" s="64" t="s">
        <v>378</v>
      </c>
      <c r="F222" s="53">
        <f aca="true" t="shared" si="51" ref="F222:K222">SUM(F45+F46+F95+F96+F113+F114)</f>
        <v>48149</v>
      </c>
      <c r="G222" s="53">
        <f t="shared" si="51"/>
        <v>-1321</v>
      </c>
      <c r="H222" s="53">
        <f t="shared" si="51"/>
        <v>46828</v>
      </c>
      <c r="I222" s="53">
        <f t="shared" si="51"/>
        <v>500</v>
      </c>
      <c r="J222" s="53">
        <f t="shared" si="51"/>
        <v>47328</v>
      </c>
      <c r="K222" s="53">
        <f t="shared" si="51"/>
        <v>42229</v>
      </c>
      <c r="L222" s="53">
        <f t="shared" si="49"/>
        <v>89557</v>
      </c>
      <c r="M222" s="76">
        <f>SUM(M45+M95+M113+M46)</f>
        <v>7988</v>
      </c>
      <c r="N222" s="76">
        <f t="shared" si="50"/>
        <v>97545</v>
      </c>
      <c r="O222" s="53"/>
      <c r="P222" s="53"/>
      <c r="Q222" s="53"/>
      <c r="R222" s="53"/>
      <c r="S222" s="53"/>
      <c r="T222" s="9"/>
      <c r="U222" s="9"/>
      <c r="V222" s="67"/>
      <c r="W222" s="67"/>
    </row>
    <row r="223" spans="5:23" ht="12.75">
      <c r="E223" s="64" t="s">
        <v>385</v>
      </c>
      <c r="F223" s="53">
        <f aca="true" t="shared" si="52" ref="F223:K224">SUM(F53)</f>
        <v>600</v>
      </c>
      <c r="G223" s="53">
        <f t="shared" si="52"/>
        <v>0</v>
      </c>
      <c r="H223" s="53">
        <f t="shared" si="52"/>
        <v>600</v>
      </c>
      <c r="I223" s="53">
        <f t="shared" si="52"/>
        <v>0</v>
      </c>
      <c r="J223" s="53">
        <f t="shared" si="52"/>
        <v>600</v>
      </c>
      <c r="K223" s="53">
        <f t="shared" si="52"/>
        <v>0</v>
      </c>
      <c r="L223" s="53">
        <f t="shared" si="49"/>
        <v>600</v>
      </c>
      <c r="M223" s="76">
        <f>SUM(M96+M114)</f>
        <v>0</v>
      </c>
      <c r="N223" s="76">
        <f t="shared" si="50"/>
        <v>600</v>
      </c>
      <c r="O223" s="53"/>
      <c r="P223" s="53"/>
      <c r="Q223" s="53"/>
      <c r="R223" s="53"/>
      <c r="S223" s="53"/>
      <c r="T223" s="9"/>
      <c r="U223" s="9"/>
      <c r="V223" s="67"/>
      <c r="W223" s="67"/>
    </row>
    <row r="224" spans="5:23" ht="12.75">
      <c r="E224" s="64" t="s">
        <v>386</v>
      </c>
      <c r="F224" s="53">
        <f t="shared" si="52"/>
        <v>630</v>
      </c>
      <c r="G224" s="53">
        <f t="shared" si="52"/>
        <v>0</v>
      </c>
      <c r="H224" s="53">
        <f t="shared" si="52"/>
        <v>630</v>
      </c>
      <c r="I224" s="53">
        <f t="shared" si="52"/>
        <v>0</v>
      </c>
      <c r="J224" s="53">
        <f t="shared" si="52"/>
        <v>630</v>
      </c>
      <c r="K224" s="53">
        <f t="shared" si="52"/>
        <v>0</v>
      </c>
      <c r="L224" s="53">
        <f t="shared" si="49"/>
        <v>630</v>
      </c>
      <c r="M224" s="76">
        <f>SUM(M97+M115)</f>
        <v>0</v>
      </c>
      <c r="N224" s="76">
        <f t="shared" si="50"/>
        <v>630</v>
      </c>
      <c r="O224" s="53"/>
      <c r="P224" s="53"/>
      <c r="Q224" s="53"/>
      <c r="R224" s="53"/>
      <c r="S224" s="53"/>
      <c r="T224" s="9"/>
      <c r="U224" s="9"/>
      <c r="V224" s="67"/>
      <c r="W224" s="67"/>
    </row>
    <row r="225" spans="5:23" ht="12.75">
      <c r="E225" s="64" t="s">
        <v>60</v>
      </c>
      <c r="F225" s="53">
        <f aca="true" t="shared" si="53" ref="F225:K225">SUM(F47)</f>
        <v>1548</v>
      </c>
      <c r="G225" s="53">
        <f t="shared" si="53"/>
        <v>0</v>
      </c>
      <c r="H225" s="53">
        <f t="shared" si="53"/>
        <v>1548</v>
      </c>
      <c r="I225" s="53">
        <f t="shared" si="53"/>
        <v>0</v>
      </c>
      <c r="J225" s="53">
        <f t="shared" si="53"/>
        <v>1548</v>
      </c>
      <c r="K225" s="53">
        <f t="shared" si="53"/>
        <v>0</v>
      </c>
      <c r="L225" s="53">
        <f t="shared" si="49"/>
        <v>1548</v>
      </c>
      <c r="M225" s="76">
        <f>SUM(M47)</f>
        <v>1031</v>
      </c>
      <c r="N225" s="76">
        <f t="shared" si="50"/>
        <v>2579</v>
      </c>
      <c r="O225" s="53"/>
      <c r="P225" s="53"/>
      <c r="Q225" s="53"/>
      <c r="R225" s="53"/>
      <c r="S225" s="53"/>
      <c r="T225" s="9"/>
      <c r="U225" s="9"/>
      <c r="V225" s="67"/>
      <c r="W225" s="67"/>
    </row>
    <row r="226" spans="5:23" ht="12.75">
      <c r="E226" s="64" t="s">
        <v>99</v>
      </c>
      <c r="F226" s="53">
        <f>SUM(F69+F70+F71+F72+F116+F117+F72)</f>
        <v>113550</v>
      </c>
      <c r="G226" s="53">
        <f>SUM(G69+G70+G71+G72+G116+G117+G72)</f>
        <v>1461</v>
      </c>
      <c r="H226" s="53">
        <f>SUM(H69+H70+H71+H72+H116+H117)</f>
        <v>114871</v>
      </c>
      <c r="I226" s="53">
        <f>SUM(I69+I70+I71+I72+I116+I117+I72)</f>
        <v>0</v>
      </c>
      <c r="J226" s="53">
        <f>SUM(J69+J70+J71+J72+J116+J117)</f>
        <v>114871</v>
      </c>
      <c r="K226" s="53">
        <f>SUM(K69+K70+K71+K116+K117)</f>
        <v>8119</v>
      </c>
      <c r="L226" s="53">
        <f t="shared" si="49"/>
        <v>122990</v>
      </c>
      <c r="M226" s="76">
        <f>SUM(M49+M99+M117)</f>
        <v>0</v>
      </c>
      <c r="N226" s="76">
        <f t="shared" si="50"/>
        <v>122990</v>
      </c>
      <c r="O226" s="53"/>
      <c r="P226" s="53"/>
      <c r="Q226" s="53"/>
      <c r="R226" s="53"/>
      <c r="S226" s="53"/>
      <c r="T226" s="9"/>
      <c r="U226" s="9"/>
      <c r="V226" s="67"/>
      <c r="W226" s="67"/>
    </row>
    <row r="227" spans="5:23" ht="12.75">
      <c r="E227" s="65" t="s">
        <v>387</v>
      </c>
      <c r="F227" s="53">
        <f aca="true" t="shared" si="54" ref="F227:K228">SUM(F78)</f>
        <v>59594</v>
      </c>
      <c r="G227" s="53">
        <f t="shared" si="54"/>
        <v>0</v>
      </c>
      <c r="H227" s="53">
        <f t="shared" si="54"/>
        <v>59594</v>
      </c>
      <c r="I227" s="53">
        <f t="shared" si="54"/>
        <v>0</v>
      </c>
      <c r="J227" s="53">
        <f t="shared" si="54"/>
        <v>59594</v>
      </c>
      <c r="K227" s="53">
        <f t="shared" si="54"/>
        <v>0</v>
      </c>
      <c r="L227" s="53">
        <f t="shared" si="49"/>
        <v>59594</v>
      </c>
      <c r="M227" s="76">
        <f>SUM(M50+M100+M118)</f>
        <v>0</v>
      </c>
      <c r="N227" s="76">
        <f t="shared" si="50"/>
        <v>59594</v>
      </c>
      <c r="O227" s="53"/>
      <c r="P227" s="53"/>
      <c r="Q227" s="53"/>
      <c r="R227" s="53"/>
      <c r="S227" s="53"/>
      <c r="T227" s="9"/>
      <c r="U227" s="9"/>
      <c r="V227" s="67"/>
      <c r="W227" s="67"/>
    </row>
    <row r="228" spans="5:23" ht="12.75">
      <c r="E228" s="65" t="s">
        <v>106</v>
      </c>
      <c r="F228" s="53">
        <f t="shared" si="54"/>
        <v>0</v>
      </c>
      <c r="G228" s="53">
        <f t="shared" si="54"/>
        <v>0</v>
      </c>
      <c r="H228" s="53">
        <f t="shared" si="54"/>
        <v>0</v>
      </c>
      <c r="I228" s="53">
        <f t="shared" si="54"/>
        <v>0</v>
      </c>
      <c r="J228" s="53">
        <f t="shared" si="54"/>
        <v>0</v>
      </c>
      <c r="K228" s="53">
        <f t="shared" si="54"/>
        <v>0</v>
      </c>
      <c r="L228" s="53">
        <f t="shared" si="49"/>
        <v>0</v>
      </c>
      <c r="M228" s="76">
        <f>SUM(M51+M101+M119)</f>
        <v>0</v>
      </c>
      <c r="N228" s="76">
        <f t="shared" si="50"/>
        <v>0</v>
      </c>
      <c r="O228" s="53"/>
      <c r="P228" s="53"/>
      <c r="Q228" s="53"/>
      <c r="R228" s="53"/>
      <c r="S228" s="53"/>
      <c r="T228" s="9"/>
      <c r="U228" s="9"/>
      <c r="V228" s="67"/>
      <c r="W228" s="67"/>
    </row>
    <row r="229" spans="5:23" ht="12.75">
      <c r="E229" s="65" t="s">
        <v>392</v>
      </c>
      <c r="F229" s="53">
        <f aca="true" t="shared" si="55" ref="F229:K229">SUM(F57)</f>
        <v>3500</v>
      </c>
      <c r="G229" s="53">
        <f t="shared" si="55"/>
        <v>0</v>
      </c>
      <c r="H229" s="53">
        <f t="shared" si="55"/>
        <v>3500</v>
      </c>
      <c r="I229" s="53">
        <f t="shared" si="55"/>
        <v>0</v>
      </c>
      <c r="J229" s="53">
        <f t="shared" si="55"/>
        <v>3500</v>
      </c>
      <c r="K229" s="53">
        <f t="shared" si="55"/>
        <v>-847</v>
      </c>
      <c r="L229" s="53">
        <f t="shared" si="49"/>
        <v>2653</v>
      </c>
      <c r="M229" s="76">
        <f>SUM(M52+M102+M120)</f>
        <v>0</v>
      </c>
      <c r="N229" s="76">
        <f t="shared" si="50"/>
        <v>2653</v>
      </c>
      <c r="O229" s="53"/>
      <c r="P229" s="53"/>
      <c r="Q229" s="53"/>
      <c r="R229" s="53"/>
      <c r="S229" s="53"/>
      <c r="T229" s="9"/>
      <c r="U229" s="9"/>
      <c r="V229" s="67"/>
      <c r="W229" s="67"/>
    </row>
    <row r="230" spans="5:23" ht="12.75">
      <c r="E230" s="65" t="s">
        <v>108</v>
      </c>
      <c r="F230" s="53"/>
      <c r="G230" s="53"/>
      <c r="H230" s="53"/>
      <c r="I230" s="53"/>
      <c r="J230" s="53"/>
      <c r="K230" s="53"/>
      <c r="L230" s="53">
        <f t="shared" si="49"/>
        <v>0</v>
      </c>
      <c r="M230" s="76">
        <f>SUM(M53+M103+M121+M81)</f>
        <v>0</v>
      </c>
      <c r="N230" s="76">
        <f t="shared" si="50"/>
        <v>0</v>
      </c>
      <c r="O230" s="53"/>
      <c r="P230" s="53"/>
      <c r="Q230" s="53"/>
      <c r="R230" s="53"/>
      <c r="S230" s="53"/>
      <c r="T230" s="9"/>
      <c r="U230" s="9"/>
      <c r="V230" s="67"/>
      <c r="W230" s="67"/>
    </row>
    <row r="231" spans="5:23" ht="12.75">
      <c r="E231" s="65" t="s">
        <v>226</v>
      </c>
      <c r="F231" s="53">
        <f aca="true" t="shared" si="56" ref="F231:K231">SUM(F58+F100+F127)</f>
        <v>0</v>
      </c>
      <c r="G231" s="53">
        <f t="shared" si="56"/>
        <v>38785</v>
      </c>
      <c r="H231" s="53">
        <f t="shared" si="56"/>
        <v>38785</v>
      </c>
      <c r="I231" s="53">
        <f t="shared" si="56"/>
        <v>0</v>
      </c>
      <c r="J231" s="53">
        <f t="shared" si="56"/>
        <v>38785</v>
      </c>
      <c r="K231" s="53">
        <f t="shared" si="56"/>
        <v>-38785</v>
      </c>
      <c r="L231" s="53">
        <f t="shared" si="49"/>
        <v>0</v>
      </c>
      <c r="M231" s="76">
        <f>SUM(M54+M104+M122)</f>
        <v>0</v>
      </c>
      <c r="N231" s="76">
        <f t="shared" si="50"/>
        <v>0</v>
      </c>
      <c r="O231" s="53"/>
      <c r="P231" s="53"/>
      <c r="Q231" s="53"/>
      <c r="R231" s="53"/>
      <c r="S231" s="53"/>
      <c r="T231" s="9"/>
      <c r="U231" s="9"/>
      <c r="V231" s="67"/>
      <c r="W231" s="67"/>
    </row>
    <row r="232" spans="5:23" ht="12.75">
      <c r="E232" s="65" t="s">
        <v>388</v>
      </c>
      <c r="F232" s="53">
        <f aca="true" t="shared" si="57" ref="F232:K232">SUM(F55)</f>
        <v>86926</v>
      </c>
      <c r="G232" s="53">
        <f t="shared" si="57"/>
        <v>0</v>
      </c>
      <c r="H232" s="53">
        <f t="shared" si="57"/>
        <v>86926</v>
      </c>
      <c r="I232" s="53">
        <f t="shared" si="57"/>
        <v>-500</v>
      </c>
      <c r="J232" s="53">
        <f t="shared" si="57"/>
        <v>86426</v>
      </c>
      <c r="K232" s="53">
        <f t="shared" si="57"/>
        <v>-6583</v>
      </c>
      <c r="L232" s="53">
        <f t="shared" si="49"/>
        <v>79843</v>
      </c>
      <c r="M232" s="76">
        <f>SUM(M55+M105+M123)</f>
        <v>6254</v>
      </c>
      <c r="N232" s="76">
        <f t="shared" si="50"/>
        <v>86097</v>
      </c>
      <c r="O232" s="53"/>
      <c r="P232" s="53"/>
      <c r="Q232" s="53"/>
      <c r="R232" s="53"/>
      <c r="S232" s="53"/>
      <c r="T232" s="9"/>
      <c r="U232" s="9"/>
      <c r="V232" s="67"/>
      <c r="W232" s="67"/>
    </row>
    <row r="233" spans="5:23" ht="12.75">
      <c r="E233" s="55" t="s">
        <v>374</v>
      </c>
      <c r="F233" s="66">
        <f>SUM(F220:F232)</f>
        <v>363392</v>
      </c>
      <c r="G233" s="66">
        <f aca="true" t="shared" si="58" ref="G233:L233">SUM(G220:G232)</f>
        <v>38925</v>
      </c>
      <c r="H233" s="66">
        <f t="shared" si="58"/>
        <v>402177</v>
      </c>
      <c r="I233" s="66">
        <f t="shared" si="58"/>
        <v>0</v>
      </c>
      <c r="J233" s="66">
        <f t="shared" si="58"/>
        <v>402177</v>
      </c>
      <c r="K233" s="66">
        <f t="shared" si="58"/>
        <v>28103</v>
      </c>
      <c r="L233" s="66">
        <f t="shared" si="58"/>
        <v>430280</v>
      </c>
      <c r="M233" s="79">
        <f>SUM(M220:M232)</f>
        <v>16068</v>
      </c>
      <c r="N233" s="79">
        <f>SUM(N220:N232)</f>
        <v>446348</v>
      </c>
      <c r="O233" s="67"/>
      <c r="P233" s="67"/>
      <c r="Q233" s="67"/>
      <c r="R233" s="67"/>
      <c r="S233" s="67"/>
      <c r="T233" s="64"/>
      <c r="U233" s="64"/>
      <c r="V233" s="67"/>
      <c r="W233" s="67"/>
    </row>
    <row r="234" spans="5:23" ht="12.75">
      <c r="E234" s="55" t="s">
        <v>375</v>
      </c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9"/>
      <c r="U234" s="9"/>
      <c r="V234" s="67"/>
      <c r="W234" s="67"/>
    </row>
    <row r="235" spans="5:23" ht="12.75">
      <c r="E235" s="64" t="s">
        <v>229</v>
      </c>
      <c r="F235" s="53"/>
      <c r="G235" s="53"/>
      <c r="H235" s="53"/>
      <c r="I235" s="53"/>
      <c r="J235" s="53"/>
      <c r="K235" s="53"/>
      <c r="L235" s="53"/>
      <c r="M235" s="53"/>
      <c r="N235" s="53"/>
      <c r="O235" s="53">
        <f aca="true" t="shared" si="59" ref="O235:T235">SUM(O11+O12+O91+O108+O109)</f>
        <v>25812</v>
      </c>
      <c r="P235" s="53">
        <f t="shared" si="59"/>
        <v>0</v>
      </c>
      <c r="Q235" s="53">
        <f t="shared" si="59"/>
        <v>25812</v>
      </c>
      <c r="R235" s="53">
        <f t="shared" si="59"/>
        <v>0</v>
      </c>
      <c r="S235" s="53">
        <f t="shared" si="59"/>
        <v>25812</v>
      </c>
      <c r="T235" s="53">
        <f t="shared" si="59"/>
        <v>0</v>
      </c>
      <c r="U235" s="53">
        <f>SUM(S235:T235)</f>
        <v>25812</v>
      </c>
      <c r="V235" s="76">
        <f>SUM(V11+V12+V91+V108+V109)</f>
        <v>0</v>
      </c>
      <c r="W235" s="83">
        <f>SUM(U235:V235)</f>
        <v>25812</v>
      </c>
    </row>
    <row r="236" spans="5:23" ht="12.75">
      <c r="E236" s="64" t="s">
        <v>389</v>
      </c>
      <c r="F236" s="53"/>
      <c r="G236" s="53"/>
      <c r="H236" s="53"/>
      <c r="I236" s="53"/>
      <c r="J236" s="53"/>
      <c r="K236" s="53"/>
      <c r="L236" s="53"/>
      <c r="M236" s="53"/>
      <c r="N236" s="53"/>
      <c r="O236" s="53">
        <f aca="true" t="shared" si="60" ref="O236:T236">SUM(O14+O15+O16+O17+O18+O19+O20)</f>
        <v>39685</v>
      </c>
      <c r="P236" s="53">
        <f t="shared" si="60"/>
        <v>0</v>
      </c>
      <c r="Q236" s="53">
        <f t="shared" si="60"/>
        <v>39685</v>
      </c>
      <c r="R236" s="53">
        <f t="shared" si="60"/>
        <v>0</v>
      </c>
      <c r="S236" s="53">
        <f t="shared" si="60"/>
        <v>39685</v>
      </c>
      <c r="T236" s="53">
        <f t="shared" si="60"/>
        <v>0</v>
      </c>
      <c r="U236" s="53">
        <f aca="true" t="shared" si="61" ref="U236:U244">SUM(S236:T236)</f>
        <v>39685</v>
      </c>
      <c r="V236" s="76">
        <f>SUM(V14+V15+V16+V17+V18+V19+V20)</f>
        <v>0</v>
      </c>
      <c r="W236" s="83">
        <f aca="true" t="shared" si="62" ref="W236:W244">SUM(U236:V236)</f>
        <v>39685</v>
      </c>
    </row>
    <row r="237" spans="5:23" ht="12.75">
      <c r="E237" s="64" t="s">
        <v>379</v>
      </c>
      <c r="F237" s="53"/>
      <c r="G237" s="53"/>
      <c r="H237" s="53"/>
      <c r="I237" s="53"/>
      <c r="J237" s="53"/>
      <c r="K237" s="53"/>
      <c r="L237" s="53"/>
      <c r="M237" s="53"/>
      <c r="N237" s="53"/>
      <c r="O237" s="53">
        <f aca="true" t="shared" si="63" ref="O237:T237">SUM(O148+O149+O150+O151+O152+O153+O155+O156+O157+O158+O159+O160+O161+O162+O163)</f>
        <v>57701</v>
      </c>
      <c r="P237" s="53">
        <f t="shared" si="63"/>
        <v>0</v>
      </c>
      <c r="Q237" s="53">
        <f t="shared" si="63"/>
        <v>57701</v>
      </c>
      <c r="R237" s="53">
        <f t="shared" si="63"/>
        <v>0</v>
      </c>
      <c r="S237" s="53">
        <f t="shared" si="63"/>
        <v>57701</v>
      </c>
      <c r="T237" s="53">
        <f t="shared" si="63"/>
        <v>5058</v>
      </c>
      <c r="U237" s="53">
        <f t="shared" si="61"/>
        <v>62759</v>
      </c>
      <c r="V237" s="76">
        <f>SUM(V24+V25+V26+V27+V28+V31+V32+V33+V34+V35+V36+V37+V38+V39)</f>
        <v>6778</v>
      </c>
      <c r="W237" s="83">
        <f t="shared" si="62"/>
        <v>69537</v>
      </c>
    </row>
    <row r="238" spans="5:23" ht="12.75">
      <c r="E238" s="64" t="s">
        <v>234</v>
      </c>
      <c r="F238" s="53"/>
      <c r="G238" s="53"/>
      <c r="H238" s="53"/>
      <c r="I238" s="53"/>
      <c r="J238" s="53"/>
      <c r="K238" s="53"/>
      <c r="L238" s="53"/>
      <c r="M238" s="53"/>
      <c r="N238" s="53"/>
      <c r="O238" s="53">
        <f aca="true" t="shared" si="64" ref="O238:T238">SUM(O49+O99+O122+O123)</f>
        <v>52489</v>
      </c>
      <c r="P238" s="53">
        <f t="shared" si="64"/>
        <v>0</v>
      </c>
      <c r="Q238" s="53">
        <f t="shared" si="64"/>
        <v>52489</v>
      </c>
      <c r="R238" s="53">
        <f t="shared" si="64"/>
        <v>0</v>
      </c>
      <c r="S238" s="53">
        <f t="shared" si="64"/>
        <v>52489</v>
      </c>
      <c r="T238" s="53">
        <f t="shared" si="64"/>
        <v>14592</v>
      </c>
      <c r="U238" s="53">
        <f t="shared" si="61"/>
        <v>67081</v>
      </c>
      <c r="V238" s="76">
        <f>SUM(V49+V122+V99+V123)</f>
        <v>9290</v>
      </c>
      <c r="W238" s="83">
        <f t="shared" si="62"/>
        <v>76371</v>
      </c>
    </row>
    <row r="239" spans="5:23" ht="12.75">
      <c r="E239" s="64" t="s">
        <v>380</v>
      </c>
      <c r="F239" s="53"/>
      <c r="G239" s="53"/>
      <c r="H239" s="53"/>
      <c r="I239" s="53"/>
      <c r="J239" s="53"/>
      <c r="K239" s="53"/>
      <c r="L239" s="53"/>
      <c r="M239" s="53"/>
      <c r="N239" s="53"/>
      <c r="O239" s="53">
        <f aca="true" t="shared" si="65" ref="O239:T239">SUM(O62)</f>
        <v>114961</v>
      </c>
      <c r="P239" s="53">
        <f t="shared" si="65"/>
        <v>0</v>
      </c>
      <c r="Q239" s="53">
        <f t="shared" si="65"/>
        <v>114961</v>
      </c>
      <c r="R239" s="53">
        <f t="shared" si="65"/>
        <v>0</v>
      </c>
      <c r="S239" s="53">
        <f t="shared" si="65"/>
        <v>114961</v>
      </c>
      <c r="T239" s="53">
        <f t="shared" si="65"/>
        <v>8655</v>
      </c>
      <c r="U239" s="53">
        <f t="shared" si="61"/>
        <v>123616</v>
      </c>
      <c r="V239" s="76">
        <f>SUM(V15+V16+V95+V112+V113)</f>
        <v>0</v>
      </c>
      <c r="W239" s="83">
        <f t="shared" si="62"/>
        <v>123616</v>
      </c>
    </row>
    <row r="240" spans="5:23" ht="12.75">
      <c r="E240" s="65" t="s">
        <v>381</v>
      </c>
      <c r="F240" s="53"/>
      <c r="G240" s="53"/>
      <c r="H240" s="53"/>
      <c r="I240" s="53"/>
      <c r="J240" s="53"/>
      <c r="K240" s="53"/>
      <c r="L240" s="53"/>
      <c r="M240" s="53"/>
      <c r="N240" s="53"/>
      <c r="O240" s="53">
        <f aca="true" t="shared" si="66" ref="O240:T240">SUM(O61+O63+O65+O119)</f>
        <v>9650</v>
      </c>
      <c r="P240" s="53">
        <f t="shared" si="66"/>
        <v>0</v>
      </c>
      <c r="Q240" s="53">
        <f t="shared" si="66"/>
        <v>9650</v>
      </c>
      <c r="R240" s="53">
        <f t="shared" si="66"/>
        <v>0</v>
      </c>
      <c r="S240" s="53">
        <f t="shared" si="66"/>
        <v>9650</v>
      </c>
      <c r="T240" s="53">
        <f t="shared" si="66"/>
        <v>645</v>
      </c>
      <c r="U240" s="53">
        <f t="shared" si="61"/>
        <v>10295</v>
      </c>
      <c r="V240" s="76">
        <f>SUM(V16+V17+V96+V113+V114)</f>
        <v>0</v>
      </c>
      <c r="W240" s="83">
        <f t="shared" si="62"/>
        <v>10295</v>
      </c>
    </row>
    <row r="241" spans="5:23" ht="12.75">
      <c r="E241" s="65" t="s">
        <v>390</v>
      </c>
      <c r="F241" s="53"/>
      <c r="G241" s="53"/>
      <c r="H241" s="53"/>
      <c r="I241" s="53"/>
      <c r="J241" s="53"/>
      <c r="K241" s="53"/>
      <c r="L241" s="53"/>
      <c r="M241" s="53"/>
      <c r="N241" s="53"/>
      <c r="O241" s="53">
        <f aca="true" t="shared" si="67" ref="O241:T241">SUM(O56)</f>
        <v>3500</v>
      </c>
      <c r="P241" s="53">
        <f t="shared" si="67"/>
        <v>0</v>
      </c>
      <c r="Q241" s="53">
        <f t="shared" si="67"/>
        <v>3500</v>
      </c>
      <c r="R241" s="53">
        <f t="shared" si="67"/>
        <v>0</v>
      </c>
      <c r="S241" s="53">
        <f t="shared" si="67"/>
        <v>3500</v>
      </c>
      <c r="T241" s="53">
        <f t="shared" si="67"/>
        <v>-847</v>
      </c>
      <c r="U241" s="53">
        <f t="shared" si="61"/>
        <v>2653</v>
      </c>
      <c r="V241" s="76">
        <f>SUM(V56)</f>
        <v>0</v>
      </c>
      <c r="W241" s="83">
        <f t="shared" si="62"/>
        <v>2653</v>
      </c>
    </row>
    <row r="242" spans="5:23" ht="12.75">
      <c r="E242" s="65" t="s">
        <v>391</v>
      </c>
      <c r="F242" s="53"/>
      <c r="G242" s="53"/>
      <c r="H242" s="53"/>
      <c r="I242" s="53"/>
      <c r="J242" s="53"/>
      <c r="K242" s="53"/>
      <c r="L242" s="53"/>
      <c r="M242" s="53"/>
      <c r="N242" s="53"/>
      <c r="O242" s="53">
        <f aca="true" t="shared" si="68" ref="O242:T242">SUM(O74+O75)</f>
        <v>59594</v>
      </c>
      <c r="P242" s="53">
        <f t="shared" si="68"/>
        <v>0</v>
      </c>
      <c r="Q242" s="53">
        <f t="shared" si="68"/>
        <v>59594</v>
      </c>
      <c r="R242" s="53">
        <f t="shared" si="68"/>
        <v>0</v>
      </c>
      <c r="S242" s="53">
        <f t="shared" si="68"/>
        <v>59594</v>
      </c>
      <c r="T242" s="53">
        <f t="shared" si="68"/>
        <v>0</v>
      </c>
      <c r="U242" s="53">
        <f t="shared" si="61"/>
        <v>59594</v>
      </c>
      <c r="V242" s="76">
        <f>SUM(V74+V75)</f>
        <v>0</v>
      </c>
      <c r="W242" s="83">
        <f t="shared" si="62"/>
        <v>59594</v>
      </c>
    </row>
    <row r="243" spans="5:23" ht="12.75">
      <c r="E243" s="65" t="s">
        <v>236</v>
      </c>
      <c r="F243" s="53"/>
      <c r="G243" s="53"/>
      <c r="H243" s="53"/>
      <c r="I243" s="53"/>
      <c r="J243" s="53"/>
      <c r="K243" s="53"/>
      <c r="L243" s="53"/>
      <c r="M243" s="53"/>
      <c r="N243" s="53"/>
      <c r="O243" s="53">
        <f aca="true" t="shared" si="69" ref="O243:T243">SUM(O58+O100+O127)</f>
        <v>0</v>
      </c>
      <c r="P243" s="53">
        <f t="shared" si="69"/>
        <v>38785</v>
      </c>
      <c r="Q243" s="53">
        <f t="shared" si="69"/>
        <v>38785</v>
      </c>
      <c r="R243" s="53">
        <f t="shared" si="69"/>
        <v>0</v>
      </c>
      <c r="S243" s="53">
        <f t="shared" si="69"/>
        <v>38785</v>
      </c>
      <c r="T243" s="53">
        <f t="shared" si="69"/>
        <v>0</v>
      </c>
      <c r="U243" s="53">
        <f t="shared" si="61"/>
        <v>38785</v>
      </c>
      <c r="V243" s="76">
        <f>SUM(V19+V20+V99+V116+V117)</f>
        <v>0</v>
      </c>
      <c r="W243" s="83">
        <f t="shared" si="62"/>
        <v>38785</v>
      </c>
    </row>
    <row r="244" spans="5:23" ht="12.75">
      <c r="E244" s="65" t="s">
        <v>388</v>
      </c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9"/>
      <c r="U244" s="53">
        <f t="shared" si="61"/>
        <v>0</v>
      </c>
      <c r="V244" s="83"/>
      <c r="W244" s="83">
        <f t="shared" si="62"/>
        <v>0</v>
      </c>
    </row>
    <row r="245" spans="5:23" ht="12.75">
      <c r="E245" s="55" t="s">
        <v>383</v>
      </c>
      <c r="F245" s="66"/>
      <c r="G245" s="66"/>
      <c r="H245" s="66"/>
      <c r="I245" s="66"/>
      <c r="J245" s="66"/>
      <c r="K245" s="66"/>
      <c r="L245" s="66"/>
      <c r="M245" s="66"/>
      <c r="N245" s="66"/>
      <c r="O245" s="66">
        <f>SUM(O235:O244)</f>
        <v>363392</v>
      </c>
      <c r="P245" s="66">
        <f aca="true" t="shared" si="70" ref="P245:U245">SUM(P235:P244)</f>
        <v>38785</v>
      </c>
      <c r="Q245" s="66">
        <f t="shared" si="70"/>
        <v>402177</v>
      </c>
      <c r="R245" s="66">
        <f t="shared" si="70"/>
        <v>0</v>
      </c>
      <c r="S245" s="66">
        <f t="shared" si="70"/>
        <v>402177</v>
      </c>
      <c r="T245" s="66">
        <f t="shared" si="70"/>
        <v>28103</v>
      </c>
      <c r="U245" s="66">
        <f t="shared" si="70"/>
        <v>430280</v>
      </c>
      <c r="V245" s="79">
        <f>SUM(V235:V244)</f>
        <v>16068</v>
      </c>
      <c r="W245" s="79">
        <f>SUM(W235:W244)</f>
        <v>446348</v>
      </c>
    </row>
  </sheetData>
  <sheetProtection/>
  <mergeCells count="23">
    <mergeCell ref="A215:E215"/>
    <mergeCell ref="A208:E208"/>
    <mergeCell ref="A209:E209"/>
    <mergeCell ref="A3:E3"/>
    <mergeCell ref="A5:A6"/>
    <mergeCell ref="B5:B6"/>
    <mergeCell ref="C5:C6"/>
    <mergeCell ref="D5:D6"/>
    <mergeCell ref="E5:E6"/>
    <mergeCell ref="F5:L5"/>
    <mergeCell ref="A213:E213"/>
    <mergeCell ref="O5:U5"/>
    <mergeCell ref="A214:E214"/>
    <mergeCell ref="A216:E216"/>
    <mergeCell ref="A217:E217"/>
    <mergeCell ref="C88:E88"/>
    <mergeCell ref="C101:E101"/>
    <mergeCell ref="C105:E105"/>
    <mergeCell ref="C128:E128"/>
    <mergeCell ref="A210:E210"/>
    <mergeCell ref="A211:E211"/>
    <mergeCell ref="A212:E212"/>
    <mergeCell ref="B132:E1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8"/>
  <sheetViews>
    <sheetView zoomScalePageLayoutView="0" workbookViewId="0" topLeftCell="A1">
      <pane ySplit="6" topLeftCell="BM385" activePane="bottomLeft" state="frozen"/>
      <selection pane="topLeft" activeCell="P1" sqref="P1"/>
      <selection pane="bottomLeft" activeCell="X350" sqref="X350:Y369"/>
    </sheetView>
  </sheetViews>
  <sheetFormatPr defaultColWidth="9.140625" defaultRowHeight="12.75"/>
  <cols>
    <col min="1" max="1" width="3.57421875" style="5" customWidth="1"/>
    <col min="2" max="2" width="3.00390625" style="5" customWidth="1"/>
    <col min="3" max="3" width="3.140625" style="5" customWidth="1"/>
    <col min="4" max="4" width="2.8515625" style="6" customWidth="1"/>
    <col min="5" max="5" width="2.7109375" style="5" customWidth="1"/>
    <col min="6" max="6" width="3.28125" style="5" customWidth="1"/>
    <col min="7" max="7" width="25.421875" style="5" customWidth="1"/>
    <col min="8" max="8" width="8.7109375" style="29" customWidth="1"/>
    <col min="9" max="9" width="0" style="29" hidden="1" customWidth="1"/>
    <col min="10" max="10" width="8.8515625" style="29" hidden="1" customWidth="1"/>
    <col min="11" max="11" width="0" style="29" hidden="1" customWidth="1"/>
    <col min="12" max="12" width="8.57421875" style="29" hidden="1" customWidth="1"/>
    <col min="13" max="13" width="8.7109375" style="29" hidden="1" customWidth="1"/>
    <col min="14" max="16" width="8.8515625" style="29" customWidth="1"/>
    <col min="17" max="17" width="8.57421875" style="29" customWidth="1"/>
    <col min="18" max="18" width="0" style="29" hidden="1" customWidth="1"/>
    <col min="19" max="19" width="8.7109375" style="29" hidden="1" customWidth="1"/>
    <col min="20" max="20" width="0" style="29" hidden="1" customWidth="1"/>
    <col min="21" max="21" width="8.57421875" style="29" hidden="1" customWidth="1"/>
    <col min="22" max="22" width="8.421875" style="29" hidden="1" customWidth="1"/>
    <col min="23" max="23" width="9.140625" style="5" customWidth="1"/>
    <col min="24" max="25" width="9.140625" style="116" customWidth="1"/>
  </cols>
  <sheetData>
    <row r="1" spans="1:6" ht="12.75">
      <c r="A1" s="3" t="s">
        <v>0</v>
      </c>
      <c r="B1" s="3"/>
      <c r="C1" s="3"/>
      <c r="D1" s="4"/>
      <c r="E1" s="3"/>
      <c r="F1" s="3"/>
    </row>
    <row r="2" ht="12.75">
      <c r="S2" s="36" t="s">
        <v>187</v>
      </c>
    </row>
    <row r="3" ht="12.75">
      <c r="S3" s="29" t="s">
        <v>120</v>
      </c>
    </row>
    <row r="4" spans="1:7" ht="12.75">
      <c r="A4" s="190" t="s">
        <v>186</v>
      </c>
      <c r="B4" s="190"/>
      <c r="C4" s="190"/>
      <c r="D4" s="190"/>
      <c r="E4" s="191"/>
      <c r="F4" s="191"/>
      <c r="G4" s="191"/>
    </row>
    <row r="5" spans="1:25" ht="12.75" customHeight="1">
      <c r="A5" s="158" t="s">
        <v>1</v>
      </c>
      <c r="B5" s="158" t="s">
        <v>2</v>
      </c>
      <c r="C5" s="158" t="s">
        <v>3</v>
      </c>
      <c r="D5" s="160" t="s">
        <v>4</v>
      </c>
      <c r="E5" s="188" t="s">
        <v>5</v>
      </c>
      <c r="F5" s="188" t="s">
        <v>6</v>
      </c>
      <c r="G5" s="126" t="s">
        <v>7</v>
      </c>
      <c r="H5" s="192" t="s">
        <v>8</v>
      </c>
      <c r="I5" s="193"/>
      <c r="J5" s="193"/>
      <c r="K5" s="193"/>
      <c r="L5" s="193"/>
      <c r="M5" s="193"/>
      <c r="N5" s="194"/>
      <c r="O5" s="112"/>
      <c r="P5" s="112"/>
      <c r="Q5" s="192" t="s">
        <v>9</v>
      </c>
      <c r="R5" s="193"/>
      <c r="S5" s="193"/>
      <c r="T5" s="193"/>
      <c r="U5" s="193"/>
      <c r="V5" s="193"/>
      <c r="W5" s="194"/>
      <c r="X5" s="67"/>
      <c r="Y5" s="67"/>
    </row>
    <row r="6" spans="1:25" ht="45">
      <c r="A6" s="159"/>
      <c r="B6" s="159"/>
      <c r="C6" s="159"/>
      <c r="D6" s="159"/>
      <c r="E6" s="189"/>
      <c r="F6" s="189"/>
      <c r="G6" s="126"/>
      <c r="H6" s="95" t="s">
        <v>10</v>
      </c>
      <c r="I6" s="95" t="s">
        <v>184</v>
      </c>
      <c r="J6" s="95" t="s">
        <v>11</v>
      </c>
      <c r="K6" s="95" t="s">
        <v>203</v>
      </c>
      <c r="L6" s="95" t="s">
        <v>204</v>
      </c>
      <c r="M6" s="95" t="s">
        <v>241</v>
      </c>
      <c r="N6" s="95" t="s">
        <v>242</v>
      </c>
      <c r="O6" s="71" t="s">
        <v>404</v>
      </c>
      <c r="P6" s="71" t="s">
        <v>405</v>
      </c>
      <c r="Q6" s="95" t="s">
        <v>10</v>
      </c>
      <c r="R6" s="95" t="s">
        <v>184</v>
      </c>
      <c r="S6" s="95" t="s">
        <v>11</v>
      </c>
      <c r="T6" s="95" t="s">
        <v>203</v>
      </c>
      <c r="U6" s="95" t="s">
        <v>204</v>
      </c>
      <c r="V6" s="95" t="s">
        <v>241</v>
      </c>
      <c r="W6" s="95" t="s">
        <v>242</v>
      </c>
      <c r="X6" s="71" t="s">
        <v>404</v>
      </c>
      <c r="Y6" s="71" t="s">
        <v>405</v>
      </c>
    </row>
    <row r="7" spans="1:25" ht="12.75">
      <c r="A7" s="2">
        <v>1</v>
      </c>
      <c r="B7" s="2"/>
      <c r="C7" s="2"/>
      <c r="D7" s="7"/>
      <c r="E7" s="186"/>
      <c r="F7" s="186"/>
      <c r="G7" s="187"/>
      <c r="H7" s="96"/>
      <c r="I7" s="96"/>
      <c r="J7" s="96"/>
      <c r="K7" s="96"/>
      <c r="L7" s="96"/>
      <c r="M7" s="96"/>
      <c r="N7" s="96"/>
      <c r="O7" s="76"/>
      <c r="P7" s="76"/>
      <c r="Q7" s="96"/>
      <c r="R7" s="96"/>
      <c r="S7" s="96"/>
      <c r="T7" s="96"/>
      <c r="U7" s="96"/>
      <c r="V7" s="96"/>
      <c r="W7" s="20"/>
      <c r="X7" s="83"/>
      <c r="Y7" s="83"/>
    </row>
    <row r="8" spans="1:25" ht="12.75">
      <c r="A8" s="2"/>
      <c r="B8" s="2">
        <v>1</v>
      </c>
      <c r="C8" s="2"/>
      <c r="D8" s="7"/>
      <c r="E8" s="185" t="s">
        <v>121</v>
      </c>
      <c r="F8" s="185"/>
      <c r="G8" s="164"/>
      <c r="H8" s="96"/>
      <c r="I8" s="96"/>
      <c r="J8" s="96"/>
      <c r="K8" s="96"/>
      <c r="L8" s="96"/>
      <c r="M8" s="96"/>
      <c r="N8" s="96"/>
      <c r="O8" s="76"/>
      <c r="P8" s="76"/>
      <c r="Q8" s="96"/>
      <c r="R8" s="96"/>
      <c r="S8" s="96"/>
      <c r="T8" s="96"/>
      <c r="U8" s="96"/>
      <c r="V8" s="96"/>
      <c r="W8" s="20"/>
      <c r="X8" s="83"/>
      <c r="Y8" s="83"/>
    </row>
    <row r="9" spans="1:25" ht="12.75">
      <c r="A9" s="2"/>
      <c r="B9" s="2"/>
      <c r="C9" s="8" t="s">
        <v>12</v>
      </c>
      <c r="D9" s="7"/>
      <c r="E9" s="2"/>
      <c r="F9" s="164" t="s">
        <v>13</v>
      </c>
      <c r="G9" s="165"/>
      <c r="H9" s="96"/>
      <c r="I9" s="96"/>
      <c r="J9" s="96"/>
      <c r="K9" s="96"/>
      <c r="L9" s="96"/>
      <c r="M9" s="96"/>
      <c r="N9" s="96"/>
      <c r="O9" s="76"/>
      <c r="P9" s="76"/>
      <c r="Q9" s="96"/>
      <c r="R9" s="96"/>
      <c r="S9" s="96"/>
      <c r="T9" s="96"/>
      <c r="U9" s="96"/>
      <c r="V9" s="96"/>
      <c r="W9" s="20"/>
      <c r="X9" s="83"/>
      <c r="Y9" s="83"/>
    </row>
    <row r="10" spans="1:25" ht="12.75">
      <c r="A10" s="9"/>
      <c r="B10" s="2"/>
      <c r="C10" s="2"/>
      <c r="D10" s="7" t="s">
        <v>49</v>
      </c>
      <c r="E10" s="2"/>
      <c r="F10" s="2"/>
      <c r="G10" s="26" t="s">
        <v>50</v>
      </c>
      <c r="H10" s="96"/>
      <c r="I10" s="96"/>
      <c r="J10" s="96"/>
      <c r="K10" s="96"/>
      <c r="L10" s="96"/>
      <c r="M10" s="96"/>
      <c r="N10" s="96"/>
      <c r="O10" s="76"/>
      <c r="P10" s="76"/>
      <c r="Q10" s="96"/>
      <c r="R10" s="96"/>
      <c r="S10" s="96"/>
      <c r="T10" s="96"/>
      <c r="U10" s="96"/>
      <c r="V10" s="96"/>
      <c r="W10" s="20"/>
      <c r="X10" s="83"/>
      <c r="Y10" s="83"/>
    </row>
    <row r="11" spans="1:25" ht="12.75">
      <c r="A11" s="9"/>
      <c r="B11" s="9"/>
      <c r="C11" s="9"/>
      <c r="D11" s="10" t="s">
        <v>55</v>
      </c>
      <c r="E11" s="9"/>
      <c r="F11" s="9"/>
      <c r="G11" s="27" t="s">
        <v>56</v>
      </c>
      <c r="H11" s="96">
        <v>592</v>
      </c>
      <c r="I11" s="96"/>
      <c r="J11" s="96">
        <f>SUM(H11:I11)</f>
        <v>592</v>
      </c>
      <c r="K11" s="96"/>
      <c r="L11" s="96">
        <f>SUM(J11:K11)</f>
        <v>592</v>
      </c>
      <c r="M11" s="96">
        <v>1181</v>
      </c>
      <c r="N11" s="96">
        <f>SUM(L11:M11)</f>
        <v>1773</v>
      </c>
      <c r="O11" s="76"/>
      <c r="P11" s="76">
        <f>SUM(N11:O11)</f>
        <v>1773</v>
      </c>
      <c r="Q11" s="96"/>
      <c r="R11" s="96"/>
      <c r="S11" s="96"/>
      <c r="T11" s="96"/>
      <c r="U11" s="96"/>
      <c r="V11" s="96"/>
      <c r="W11" s="20"/>
      <c r="X11" s="83"/>
      <c r="Y11" s="83"/>
    </row>
    <row r="12" spans="1:25" ht="12.75">
      <c r="A12" s="11"/>
      <c r="B12" s="9"/>
      <c r="C12" s="9"/>
      <c r="D12" s="10"/>
      <c r="E12" s="9"/>
      <c r="F12" s="9"/>
      <c r="G12" s="27"/>
      <c r="H12" s="96"/>
      <c r="I12" s="96"/>
      <c r="J12" s="96">
        <f>SUM(H12:I12)</f>
        <v>0</v>
      </c>
      <c r="K12" s="96"/>
      <c r="L12" s="96">
        <f>SUM(J12:K12)</f>
        <v>0</v>
      </c>
      <c r="M12" s="96"/>
      <c r="N12" s="96"/>
      <c r="O12" s="76"/>
      <c r="P12" s="76"/>
      <c r="Q12" s="96"/>
      <c r="R12" s="96"/>
      <c r="S12" s="96"/>
      <c r="T12" s="96"/>
      <c r="U12" s="96"/>
      <c r="V12" s="96"/>
      <c r="W12" s="20"/>
      <c r="X12" s="83"/>
      <c r="Y12" s="83"/>
    </row>
    <row r="13" spans="1:25" ht="12.75">
      <c r="A13" s="2"/>
      <c r="B13" s="2"/>
      <c r="C13" s="2"/>
      <c r="D13" s="7"/>
      <c r="E13" s="2"/>
      <c r="F13" s="2"/>
      <c r="G13" s="26" t="s">
        <v>122</v>
      </c>
      <c r="H13" s="97">
        <f aca="true" t="shared" si="0" ref="H13:M13">SUM(H11:H12)</f>
        <v>592</v>
      </c>
      <c r="I13" s="97">
        <f t="shared" si="0"/>
        <v>0</v>
      </c>
      <c r="J13" s="97">
        <f t="shared" si="0"/>
        <v>592</v>
      </c>
      <c r="K13" s="97">
        <f t="shared" si="0"/>
        <v>0</v>
      </c>
      <c r="L13" s="97">
        <f t="shared" si="0"/>
        <v>592</v>
      </c>
      <c r="M13" s="97">
        <f t="shared" si="0"/>
        <v>1181</v>
      </c>
      <c r="N13" s="97">
        <f>SUM(L13:M13)</f>
        <v>1773</v>
      </c>
      <c r="O13" s="79">
        <f>SUM(O11:O12)</f>
        <v>0</v>
      </c>
      <c r="P13" s="79">
        <f>SUM(P11:P12)</f>
        <v>1773</v>
      </c>
      <c r="Q13" s="96"/>
      <c r="R13" s="96"/>
      <c r="S13" s="96"/>
      <c r="T13" s="96"/>
      <c r="U13" s="96"/>
      <c r="V13" s="96"/>
      <c r="W13" s="20"/>
      <c r="X13" s="83"/>
      <c r="Y13" s="83"/>
    </row>
    <row r="14" spans="1:25" ht="12.75">
      <c r="A14" s="2"/>
      <c r="B14" s="2"/>
      <c r="C14" s="2"/>
      <c r="D14" s="7"/>
      <c r="E14" s="2"/>
      <c r="F14" s="2"/>
      <c r="G14" s="26"/>
      <c r="H14" s="96"/>
      <c r="I14" s="96"/>
      <c r="J14" s="96"/>
      <c r="K14" s="96"/>
      <c r="L14" s="96"/>
      <c r="M14" s="96"/>
      <c r="N14" s="96"/>
      <c r="O14" s="76"/>
      <c r="P14" s="76"/>
      <c r="Q14" s="96"/>
      <c r="R14" s="96"/>
      <c r="S14" s="96"/>
      <c r="T14" s="96"/>
      <c r="U14" s="96"/>
      <c r="V14" s="96"/>
      <c r="W14" s="20"/>
      <c r="X14" s="83"/>
      <c r="Y14" s="83"/>
    </row>
    <row r="15" spans="1:25" ht="12.75">
      <c r="A15" s="2"/>
      <c r="B15" s="2">
        <v>2</v>
      </c>
      <c r="C15" s="2"/>
      <c r="D15" s="7"/>
      <c r="E15" s="185" t="s">
        <v>123</v>
      </c>
      <c r="F15" s="185"/>
      <c r="G15" s="164"/>
      <c r="H15" s="96"/>
      <c r="I15" s="96"/>
      <c r="J15" s="96"/>
      <c r="K15" s="96"/>
      <c r="L15" s="96"/>
      <c r="M15" s="96"/>
      <c r="N15" s="96"/>
      <c r="O15" s="76"/>
      <c r="P15" s="76"/>
      <c r="Q15" s="96"/>
      <c r="R15" s="96"/>
      <c r="S15" s="96"/>
      <c r="T15" s="96"/>
      <c r="U15" s="96"/>
      <c r="V15" s="96"/>
      <c r="W15" s="20"/>
      <c r="X15" s="83"/>
      <c r="Y15" s="83"/>
    </row>
    <row r="16" spans="1:25" ht="12.75">
      <c r="A16" s="2"/>
      <c r="B16" s="2"/>
      <c r="C16" s="8" t="s">
        <v>12</v>
      </c>
      <c r="D16" s="7"/>
      <c r="E16" s="2"/>
      <c r="F16" s="164" t="s">
        <v>13</v>
      </c>
      <c r="G16" s="165"/>
      <c r="H16" s="96"/>
      <c r="I16" s="96"/>
      <c r="J16" s="96"/>
      <c r="K16" s="96"/>
      <c r="L16" s="96"/>
      <c r="M16" s="96"/>
      <c r="N16" s="96"/>
      <c r="O16" s="76"/>
      <c r="P16" s="76"/>
      <c r="Q16" s="96"/>
      <c r="R16" s="96"/>
      <c r="S16" s="96"/>
      <c r="T16" s="96"/>
      <c r="U16" s="96"/>
      <c r="V16" s="96"/>
      <c r="W16" s="20"/>
      <c r="X16" s="83"/>
      <c r="Y16" s="83"/>
    </row>
    <row r="17" spans="1:25" ht="12.75">
      <c r="A17" s="2"/>
      <c r="B17" s="9"/>
      <c r="C17" s="9"/>
      <c r="D17" s="7" t="s">
        <v>49</v>
      </c>
      <c r="E17" s="2"/>
      <c r="F17" s="2"/>
      <c r="G17" s="26" t="s">
        <v>50</v>
      </c>
      <c r="H17" s="96"/>
      <c r="I17" s="96"/>
      <c r="J17" s="96"/>
      <c r="K17" s="96"/>
      <c r="L17" s="96"/>
      <c r="M17" s="96"/>
      <c r="N17" s="96"/>
      <c r="O17" s="76"/>
      <c r="P17" s="76"/>
      <c r="Q17" s="96"/>
      <c r="R17" s="96"/>
      <c r="S17" s="96"/>
      <c r="T17" s="96"/>
      <c r="U17" s="96"/>
      <c r="V17" s="96"/>
      <c r="W17" s="20"/>
      <c r="X17" s="83"/>
      <c r="Y17" s="83"/>
    </row>
    <row r="18" spans="1:25" ht="12.75">
      <c r="A18" s="2"/>
      <c r="B18" s="9"/>
      <c r="C18" s="9"/>
      <c r="D18" s="10" t="s">
        <v>55</v>
      </c>
      <c r="E18" s="9"/>
      <c r="F18" s="9"/>
      <c r="G18" s="27" t="s">
        <v>56</v>
      </c>
      <c r="H18" s="96">
        <v>1219</v>
      </c>
      <c r="I18" s="96"/>
      <c r="J18" s="96">
        <f>SUM(H18:I18)</f>
        <v>1219</v>
      </c>
      <c r="K18" s="96"/>
      <c r="L18" s="96">
        <f>SUM(J18:K18)</f>
        <v>1219</v>
      </c>
      <c r="M18" s="96"/>
      <c r="N18" s="96">
        <f>SUM(L18:M18)</f>
        <v>1219</v>
      </c>
      <c r="O18" s="76"/>
      <c r="P18" s="76">
        <f>SUM(N18:O18)</f>
        <v>1219</v>
      </c>
      <c r="Q18" s="96"/>
      <c r="R18" s="96"/>
      <c r="S18" s="96"/>
      <c r="T18" s="96"/>
      <c r="U18" s="96"/>
      <c r="V18" s="96"/>
      <c r="W18" s="20"/>
      <c r="X18" s="83"/>
      <c r="Y18" s="83"/>
    </row>
    <row r="19" spans="1:25" ht="12.75">
      <c r="A19" s="2"/>
      <c r="B19" s="9"/>
      <c r="C19" s="9"/>
      <c r="D19" s="10"/>
      <c r="E19" s="9"/>
      <c r="F19" s="9"/>
      <c r="G19" s="27"/>
      <c r="H19" s="96"/>
      <c r="I19" s="96"/>
      <c r="J19" s="96">
        <f>SUM(H19:I19)</f>
        <v>0</v>
      </c>
      <c r="K19" s="96"/>
      <c r="L19" s="96">
        <f>SUM(J19:K19)</f>
        <v>0</v>
      </c>
      <c r="M19" s="96"/>
      <c r="N19" s="96">
        <f>SUM(L19:M19)</f>
        <v>0</v>
      </c>
      <c r="O19" s="76"/>
      <c r="P19" s="76">
        <f>SUM(N19:O19)</f>
        <v>0</v>
      </c>
      <c r="Q19" s="96"/>
      <c r="R19" s="96"/>
      <c r="S19" s="96"/>
      <c r="T19" s="96"/>
      <c r="U19" s="96"/>
      <c r="V19" s="96"/>
      <c r="W19" s="20"/>
      <c r="X19" s="83"/>
      <c r="Y19" s="83"/>
    </row>
    <row r="20" spans="1:25" ht="12.75">
      <c r="A20" s="2"/>
      <c r="B20" s="2"/>
      <c r="C20" s="2"/>
      <c r="D20" s="7"/>
      <c r="E20" s="2"/>
      <c r="F20" s="2"/>
      <c r="G20" s="26" t="s">
        <v>122</v>
      </c>
      <c r="H20" s="97">
        <f aca="true" t="shared" si="1" ref="H20:M20">SUM(H18:H19)</f>
        <v>1219</v>
      </c>
      <c r="I20" s="97">
        <f t="shared" si="1"/>
        <v>0</v>
      </c>
      <c r="J20" s="97">
        <f t="shared" si="1"/>
        <v>1219</v>
      </c>
      <c r="K20" s="97">
        <f t="shared" si="1"/>
        <v>0</v>
      </c>
      <c r="L20" s="97">
        <f t="shared" si="1"/>
        <v>1219</v>
      </c>
      <c r="M20" s="97">
        <f t="shared" si="1"/>
        <v>0</v>
      </c>
      <c r="N20" s="97">
        <f>SUM(L20:M20)</f>
        <v>1219</v>
      </c>
      <c r="O20" s="79">
        <f>SUM(O18:O19)</f>
        <v>0</v>
      </c>
      <c r="P20" s="79">
        <f>SUM(P18:P19)</f>
        <v>1219</v>
      </c>
      <c r="Q20" s="96"/>
      <c r="R20" s="96"/>
      <c r="S20" s="96"/>
      <c r="T20" s="96"/>
      <c r="U20" s="96"/>
      <c r="V20" s="96"/>
      <c r="W20" s="20"/>
      <c r="X20" s="83"/>
      <c r="Y20" s="83"/>
    </row>
    <row r="21" spans="1:25" ht="12.75">
      <c r="A21" s="2"/>
      <c r="B21" s="2"/>
      <c r="C21" s="2"/>
      <c r="D21" s="7"/>
      <c r="E21" s="2"/>
      <c r="F21" s="2"/>
      <c r="G21" s="26"/>
      <c r="H21" s="96"/>
      <c r="I21" s="96"/>
      <c r="J21" s="96"/>
      <c r="K21" s="96"/>
      <c r="L21" s="96"/>
      <c r="M21" s="96"/>
      <c r="N21" s="96"/>
      <c r="O21" s="76"/>
      <c r="P21" s="76"/>
      <c r="Q21" s="96"/>
      <c r="R21" s="96"/>
      <c r="S21" s="96"/>
      <c r="T21" s="96"/>
      <c r="U21" s="96"/>
      <c r="V21" s="96"/>
      <c r="W21" s="20"/>
      <c r="X21" s="83"/>
      <c r="Y21" s="83"/>
    </row>
    <row r="22" spans="1:25" ht="12.75">
      <c r="A22" s="2"/>
      <c r="B22" s="2">
        <v>3</v>
      </c>
      <c r="C22" s="2"/>
      <c r="D22" s="7"/>
      <c r="E22" s="185" t="s">
        <v>124</v>
      </c>
      <c r="F22" s="185"/>
      <c r="G22" s="164"/>
      <c r="H22" s="96"/>
      <c r="I22" s="96"/>
      <c r="J22" s="96"/>
      <c r="K22" s="96"/>
      <c r="L22" s="96"/>
      <c r="M22" s="96"/>
      <c r="N22" s="96"/>
      <c r="O22" s="76"/>
      <c r="P22" s="76"/>
      <c r="Q22" s="96"/>
      <c r="R22" s="96"/>
      <c r="S22" s="96"/>
      <c r="T22" s="96"/>
      <c r="U22" s="96"/>
      <c r="V22" s="96"/>
      <c r="W22" s="20"/>
      <c r="X22" s="83"/>
      <c r="Y22" s="83"/>
    </row>
    <row r="23" spans="1:25" ht="12.75">
      <c r="A23" s="2"/>
      <c r="B23" s="2"/>
      <c r="C23" s="8" t="s">
        <v>12</v>
      </c>
      <c r="D23" s="7"/>
      <c r="E23" s="2"/>
      <c r="F23" s="164" t="s">
        <v>13</v>
      </c>
      <c r="G23" s="165"/>
      <c r="H23" s="96"/>
      <c r="I23" s="96"/>
      <c r="J23" s="96"/>
      <c r="K23" s="96"/>
      <c r="L23" s="96"/>
      <c r="M23" s="96"/>
      <c r="N23" s="96"/>
      <c r="O23" s="76"/>
      <c r="P23" s="76"/>
      <c r="Q23" s="96"/>
      <c r="R23" s="96"/>
      <c r="S23" s="96"/>
      <c r="T23" s="96"/>
      <c r="U23" s="96"/>
      <c r="V23" s="96"/>
      <c r="W23" s="20"/>
      <c r="X23" s="83"/>
      <c r="Y23" s="83"/>
    </row>
    <row r="24" spans="1:25" ht="12.75">
      <c r="A24" s="2"/>
      <c r="B24" s="2"/>
      <c r="C24" s="8"/>
      <c r="D24" s="12">
        <v>1</v>
      </c>
      <c r="E24" s="2"/>
      <c r="F24" s="2"/>
      <c r="G24" s="26" t="s">
        <v>14</v>
      </c>
      <c r="H24" s="96"/>
      <c r="I24" s="96"/>
      <c r="J24" s="96"/>
      <c r="K24" s="96"/>
      <c r="L24" s="96"/>
      <c r="M24" s="96"/>
      <c r="N24" s="96"/>
      <c r="O24" s="76"/>
      <c r="P24" s="76"/>
      <c r="Q24" s="96"/>
      <c r="R24" s="96"/>
      <c r="S24" s="96"/>
      <c r="T24" s="96"/>
      <c r="U24" s="96"/>
      <c r="V24" s="96"/>
      <c r="W24" s="20"/>
      <c r="X24" s="83"/>
      <c r="Y24" s="83"/>
    </row>
    <row r="25" spans="1:25" ht="12.75">
      <c r="A25" s="2"/>
      <c r="B25" s="2"/>
      <c r="C25" s="8"/>
      <c r="D25" s="10" t="s">
        <v>15</v>
      </c>
      <c r="E25" s="9"/>
      <c r="F25" s="9"/>
      <c r="G25" s="27" t="s">
        <v>16</v>
      </c>
      <c r="H25" s="96"/>
      <c r="I25" s="96"/>
      <c r="J25" s="96"/>
      <c r="K25" s="96"/>
      <c r="L25" s="96"/>
      <c r="M25" s="96"/>
      <c r="N25" s="96"/>
      <c r="O25" s="76"/>
      <c r="P25" s="76"/>
      <c r="Q25" s="96">
        <v>1005</v>
      </c>
      <c r="R25" s="96"/>
      <c r="S25" s="96">
        <f>SUM(Q25:R25)</f>
        <v>1005</v>
      </c>
      <c r="T25" s="96"/>
      <c r="U25" s="96">
        <f>SUM(S25:T25)</f>
        <v>1005</v>
      </c>
      <c r="V25" s="96"/>
      <c r="W25" s="96">
        <f>SUM(U25:V25)</f>
        <v>1005</v>
      </c>
      <c r="X25" s="83"/>
      <c r="Y25" s="83">
        <f>SUM(W25:X25)</f>
        <v>1005</v>
      </c>
    </row>
    <row r="26" spans="1:25" ht="12.75">
      <c r="A26" s="2"/>
      <c r="B26" s="2"/>
      <c r="C26" s="2" t="s">
        <v>83</v>
      </c>
      <c r="D26" s="10"/>
      <c r="E26" s="9"/>
      <c r="F26" s="164" t="s">
        <v>84</v>
      </c>
      <c r="G26" s="165"/>
      <c r="H26" s="96"/>
      <c r="I26" s="96"/>
      <c r="J26" s="96"/>
      <c r="K26" s="96"/>
      <c r="L26" s="96"/>
      <c r="M26" s="96"/>
      <c r="N26" s="96"/>
      <c r="O26" s="76"/>
      <c r="P26" s="76"/>
      <c r="Q26" s="96"/>
      <c r="R26" s="96"/>
      <c r="S26" s="96"/>
      <c r="T26" s="96"/>
      <c r="U26" s="96"/>
      <c r="V26" s="96"/>
      <c r="W26" s="20"/>
      <c r="X26" s="83"/>
      <c r="Y26" s="83"/>
    </row>
    <row r="27" spans="1:25" ht="12.75">
      <c r="A27" s="2"/>
      <c r="B27" s="9"/>
      <c r="C27" s="9"/>
      <c r="D27" s="7" t="s">
        <v>85</v>
      </c>
      <c r="E27" s="2"/>
      <c r="F27" s="2"/>
      <c r="G27" s="26" t="s">
        <v>86</v>
      </c>
      <c r="H27" s="96"/>
      <c r="I27" s="96"/>
      <c r="J27" s="96"/>
      <c r="K27" s="96"/>
      <c r="L27" s="96"/>
      <c r="M27" s="96"/>
      <c r="N27" s="96"/>
      <c r="O27" s="76"/>
      <c r="P27" s="76"/>
      <c r="Q27" s="96"/>
      <c r="R27" s="96"/>
      <c r="S27" s="96"/>
      <c r="T27" s="96"/>
      <c r="U27" s="96"/>
      <c r="V27" s="96"/>
      <c r="W27" s="20"/>
      <c r="X27" s="83"/>
      <c r="Y27" s="83"/>
    </row>
    <row r="28" spans="1:25" ht="12.75">
      <c r="A28" s="2"/>
      <c r="B28" s="9"/>
      <c r="C28" s="9"/>
      <c r="D28" s="10" t="s">
        <v>15</v>
      </c>
      <c r="E28" s="9"/>
      <c r="F28" s="9"/>
      <c r="G28" s="28" t="s">
        <v>87</v>
      </c>
      <c r="H28" s="96"/>
      <c r="I28" s="96"/>
      <c r="J28" s="96"/>
      <c r="K28" s="96"/>
      <c r="L28" s="96"/>
      <c r="M28" s="96"/>
      <c r="N28" s="96"/>
      <c r="O28" s="76"/>
      <c r="P28" s="76"/>
      <c r="Q28" s="96">
        <v>3635</v>
      </c>
      <c r="R28" s="96"/>
      <c r="S28" s="96">
        <f>SUM(Q28:R28)</f>
        <v>3635</v>
      </c>
      <c r="T28" s="96"/>
      <c r="U28" s="96">
        <f>SUM(S28:T28)</f>
        <v>3635</v>
      </c>
      <c r="V28" s="96"/>
      <c r="W28" s="96">
        <f>SUM(U28:V28)</f>
        <v>3635</v>
      </c>
      <c r="X28" s="83"/>
      <c r="Y28" s="83">
        <f>SUM(W28:X28)</f>
        <v>3635</v>
      </c>
    </row>
    <row r="29" spans="1:25" ht="12.75">
      <c r="A29" s="2"/>
      <c r="B29" s="2"/>
      <c r="C29" s="2"/>
      <c r="D29" s="10"/>
      <c r="E29" s="9"/>
      <c r="F29" s="9"/>
      <c r="G29" s="27"/>
      <c r="H29" s="96"/>
      <c r="I29" s="96"/>
      <c r="J29" s="96"/>
      <c r="K29" s="96"/>
      <c r="L29" s="96"/>
      <c r="M29" s="96"/>
      <c r="N29" s="96"/>
      <c r="O29" s="76"/>
      <c r="P29" s="76"/>
      <c r="Q29" s="96"/>
      <c r="R29" s="96"/>
      <c r="S29" s="96"/>
      <c r="T29" s="96"/>
      <c r="U29" s="96"/>
      <c r="V29" s="96"/>
      <c r="W29" s="20"/>
      <c r="X29" s="83"/>
      <c r="Y29" s="83"/>
    </row>
    <row r="30" spans="1:25" ht="12.75">
      <c r="A30" s="2"/>
      <c r="B30" s="2"/>
      <c r="C30" s="2"/>
      <c r="D30" s="7"/>
      <c r="E30" s="2"/>
      <c r="F30" s="2"/>
      <c r="G30" s="26" t="s">
        <v>122</v>
      </c>
      <c r="H30" s="96"/>
      <c r="I30" s="96"/>
      <c r="J30" s="96"/>
      <c r="K30" s="96"/>
      <c r="L30" s="96"/>
      <c r="M30" s="96"/>
      <c r="N30" s="96"/>
      <c r="O30" s="76"/>
      <c r="P30" s="76"/>
      <c r="Q30" s="97">
        <f aca="true" t="shared" si="2" ref="Q30:V30">SUM(Q25:Q29)</f>
        <v>4640</v>
      </c>
      <c r="R30" s="97">
        <f t="shared" si="2"/>
        <v>0</v>
      </c>
      <c r="S30" s="97">
        <f t="shared" si="2"/>
        <v>4640</v>
      </c>
      <c r="T30" s="97">
        <f t="shared" si="2"/>
        <v>0</v>
      </c>
      <c r="U30" s="97">
        <f t="shared" si="2"/>
        <v>4640</v>
      </c>
      <c r="V30" s="97">
        <f t="shared" si="2"/>
        <v>0</v>
      </c>
      <c r="W30" s="97">
        <f>SUM(U30:V30)</f>
        <v>4640</v>
      </c>
      <c r="X30" s="79">
        <f>SUM(X25:X29)</f>
        <v>0</v>
      </c>
      <c r="Y30" s="79">
        <f>SUM(Y25:Y29)</f>
        <v>4640</v>
      </c>
    </row>
    <row r="31" spans="1:25" ht="12.75">
      <c r="A31" s="2"/>
      <c r="B31" s="2"/>
      <c r="C31" s="2"/>
      <c r="D31" s="7"/>
      <c r="E31" s="2"/>
      <c r="F31" s="2"/>
      <c r="G31" s="26"/>
      <c r="H31" s="96"/>
      <c r="I31" s="96"/>
      <c r="J31" s="96"/>
      <c r="K31" s="96"/>
      <c r="L31" s="96"/>
      <c r="M31" s="96"/>
      <c r="N31" s="96"/>
      <c r="O31" s="76"/>
      <c r="P31" s="76"/>
      <c r="Q31" s="96"/>
      <c r="R31" s="96"/>
      <c r="S31" s="96"/>
      <c r="T31" s="96"/>
      <c r="U31" s="96"/>
      <c r="V31" s="96"/>
      <c r="W31" s="20"/>
      <c r="X31" s="83"/>
      <c r="Y31" s="83"/>
    </row>
    <row r="32" spans="1:25" ht="12.75">
      <c r="A32" s="2"/>
      <c r="B32" s="2">
        <v>4</v>
      </c>
      <c r="C32" s="2"/>
      <c r="D32" s="7"/>
      <c r="E32" s="185" t="s">
        <v>125</v>
      </c>
      <c r="F32" s="185"/>
      <c r="G32" s="164"/>
      <c r="H32" s="96"/>
      <c r="I32" s="96"/>
      <c r="J32" s="96"/>
      <c r="K32" s="96"/>
      <c r="L32" s="96"/>
      <c r="M32" s="96"/>
      <c r="N32" s="96"/>
      <c r="O32" s="76"/>
      <c r="P32" s="76"/>
      <c r="Q32" s="96"/>
      <c r="R32" s="96"/>
      <c r="S32" s="96"/>
      <c r="T32" s="96"/>
      <c r="U32" s="96"/>
      <c r="V32" s="96"/>
      <c r="W32" s="20"/>
      <c r="X32" s="83"/>
      <c r="Y32" s="83"/>
    </row>
    <row r="33" spans="1:25" ht="12.75">
      <c r="A33" s="2"/>
      <c r="B33" s="2"/>
      <c r="C33" s="8" t="s">
        <v>12</v>
      </c>
      <c r="D33" s="7"/>
      <c r="E33" s="2"/>
      <c r="F33" s="164" t="s">
        <v>13</v>
      </c>
      <c r="G33" s="165"/>
      <c r="H33" s="96"/>
      <c r="I33" s="96"/>
      <c r="J33" s="96"/>
      <c r="K33" s="96"/>
      <c r="L33" s="96"/>
      <c r="M33" s="96"/>
      <c r="N33" s="96"/>
      <c r="O33" s="76"/>
      <c r="P33" s="76"/>
      <c r="Q33" s="96"/>
      <c r="R33" s="96"/>
      <c r="S33" s="96"/>
      <c r="T33" s="96"/>
      <c r="U33" s="96"/>
      <c r="V33" s="96"/>
      <c r="W33" s="20"/>
      <c r="X33" s="83"/>
      <c r="Y33" s="83"/>
    </row>
    <row r="34" spans="1:25" ht="12.75">
      <c r="A34" s="2"/>
      <c r="B34" s="9"/>
      <c r="C34" s="9"/>
      <c r="D34" s="7" t="s">
        <v>49</v>
      </c>
      <c r="E34" s="2"/>
      <c r="F34" s="2"/>
      <c r="G34" s="26" t="s">
        <v>50</v>
      </c>
      <c r="H34" s="96"/>
      <c r="I34" s="96"/>
      <c r="J34" s="96"/>
      <c r="K34" s="96"/>
      <c r="L34" s="96"/>
      <c r="M34" s="96"/>
      <c r="N34" s="96"/>
      <c r="O34" s="76"/>
      <c r="P34" s="76"/>
      <c r="Q34" s="96"/>
      <c r="R34" s="96"/>
      <c r="S34" s="96"/>
      <c r="T34" s="96"/>
      <c r="U34" s="96"/>
      <c r="V34" s="96"/>
      <c r="W34" s="20"/>
      <c r="X34" s="83"/>
      <c r="Y34" s="83"/>
    </row>
    <row r="35" spans="1:25" ht="12.75">
      <c r="A35" s="2"/>
      <c r="B35" s="9"/>
      <c r="C35" s="9"/>
      <c r="D35" s="10" t="s">
        <v>55</v>
      </c>
      <c r="E35" s="9"/>
      <c r="F35" s="9"/>
      <c r="G35" s="27" t="s">
        <v>56</v>
      </c>
      <c r="H35" s="96">
        <v>1242</v>
      </c>
      <c r="I35" s="96"/>
      <c r="J35" s="96">
        <f>SUM(H35:I35)</f>
        <v>1242</v>
      </c>
      <c r="K35" s="96"/>
      <c r="L35" s="96">
        <f>SUM(J35:K35)</f>
        <v>1242</v>
      </c>
      <c r="M35" s="96"/>
      <c r="N35" s="96">
        <f>SUM(L35:M35)</f>
        <v>1242</v>
      </c>
      <c r="O35" s="76"/>
      <c r="P35" s="76">
        <f>SUM(N35:O35)</f>
        <v>1242</v>
      </c>
      <c r="Q35" s="96"/>
      <c r="R35" s="96"/>
      <c r="S35" s="96"/>
      <c r="T35" s="96"/>
      <c r="U35" s="96"/>
      <c r="V35" s="96"/>
      <c r="W35" s="20"/>
      <c r="X35" s="83"/>
      <c r="Y35" s="83"/>
    </row>
    <row r="36" spans="1:25" ht="12.75">
      <c r="A36" s="2"/>
      <c r="B36" s="2"/>
      <c r="C36" s="2"/>
      <c r="D36" s="10" t="s">
        <v>57</v>
      </c>
      <c r="E36" s="9"/>
      <c r="F36" s="9"/>
      <c r="G36" s="27" t="s">
        <v>58</v>
      </c>
      <c r="H36" s="96">
        <v>3</v>
      </c>
      <c r="I36" s="96"/>
      <c r="J36" s="96">
        <f>SUM(H36:I36)</f>
        <v>3</v>
      </c>
      <c r="K36" s="96"/>
      <c r="L36" s="96">
        <f>SUM(J36:K36)</f>
        <v>3</v>
      </c>
      <c r="M36" s="96"/>
      <c r="N36" s="96">
        <f>SUM(L36:M36)</f>
        <v>3</v>
      </c>
      <c r="O36" s="76"/>
      <c r="P36" s="76">
        <f>SUM(N36:O36)</f>
        <v>3</v>
      </c>
      <c r="Q36" s="96"/>
      <c r="R36" s="96"/>
      <c r="S36" s="96"/>
      <c r="T36" s="96"/>
      <c r="U36" s="96"/>
      <c r="V36" s="96"/>
      <c r="W36" s="20"/>
      <c r="X36" s="83"/>
      <c r="Y36" s="83"/>
    </row>
    <row r="37" spans="1:25" ht="12.75">
      <c r="A37" s="2"/>
      <c r="B37" s="2"/>
      <c r="C37" s="2"/>
      <c r="D37" s="7"/>
      <c r="E37" s="2"/>
      <c r="F37" s="2"/>
      <c r="G37" s="26" t="s">
        <v>122</v>
      </c>
      <c r="H37" s="97">
        <f aca="true" t="shared" si="3" ref="H37:M37">SUM(H35:H36)</f>
        <v>1245</v>
      </c>
      <c r="I37" s="97">
        <f t="shared" si="3"/>
        <v>0</v>
      </c>
      <c r="J37" s="97">
        <f t="shared" si="3"/>
        <v>1245</v>
      </c>
      <c r="K37" s="97">
        <f t="shared" si="3"/>
        <v>0</v>
      </c>
      <c r="L37" s="97">
        <f t="shared" si="3"/>
        <v>1245</v>
      </c>
      <c r="M37" s="97">
        <f t="shared" si="3"/>
        <v>0</v>
      </c>
      <c r="N37" s="97">
        <f>SUM(L37:M37)</f>
        <v>1245</v>
      </c>
      <c r="O37" s="79">
        <f>SUM(O35:O36)</f>
        <v>0</v>
      </c>
      <c r="P37" s="79">
        <f>SUM(P35:P36)</f>
        <v>1245</v>
      </c>
      <c r="Q37" s="96"/>
      <c r="R37" s="96"/>
      <c r="S37" s="96"/>
      <c r="T37" s="96"/>
      <c r="U37" s="96"/>
      <c r="V37" s="96"/>
      <c r="W37" s="20"/>
      <c r="X37" s="83"/>
      <c r="Y37" s="83"/>
    </row>
    <row r="38" spans="1:25" ht="12.75">
      <c r="A38" s="2"/>
      <c r="B38" s="2"/>
      <c r="C38" s="2"/>
      <c r="D38" s="7"/>
      <c r="E38" s="2"/>
      <c r="F38" s="2"/>
      <c r="G38" s="26"/>
      <c r="H38" s="96"/>
      <c r="I38" s="96"/>
      <c r="J38" s="96"/>
      <c r="K38" s="96"/>
      <c r="L38" s="96"/>
      <c r="M38" s="96"/>
      <c r="N38" s="96"/>
      <c r="O38" s="76"/>
      <c r="P38" s="76"/>
      <c r="Q38" s="96"/>
      <c r="R38" s="96"/>
      <c r="S38" s="96"/>
      <c r="T38" s="96"/>
      <c r="U38" s="96"/>
      <c r="V38" s="96"/>
      <c r="W38" s="20"/>
      <c r="X38" s="83"/>
      <c r="Y38" s="83"/>
    </row>
    <row r="39" spans="1:25" ht="12.75">
      <c r="A39" s="2"/>
      <c r="B39" s="2">
        <v>5</v>
      </c>
      <c r="C39" s="2"/>
      <c r="D39" s="7"/>
      <c r="E39" s="185" t="s">
        <v>126</v>
      </c>
      <c r="F39" s="185"/>
      <c r="G39" s="164"/>
      <c r="H39" s="96"/>
      <c r="I39" s="96"/>
      <c r="J39" s="96"/>
      <c r="K39" s="96"/>
      <c r="L39" s="96"/>
      <c r="M39" s="96"/>
      <c r="N39" s="96"/>
      <c r="O39" s="76"/>
      <c r="P39" s="76"/>
      <c r="Q39" s="96"/>
      <c r="R39" s="96"/>
      <c r="S39" s="96"/>
      <c r="T39" s="96"/>
      <c r="U39" s="96"/>
      <c r="V39" s="96"/>
      <c r="W39" s="20"/>
      <c r="X39" s="83"/>
      <c r="Y39" s="83"/>
    </row>
    <row r="40" spans="1:25" ht="12.75">
      <c r="A40" s="2"/>
      <c r="B40" s="2"/>
      <c r="C40" s="8" t="s">
        <v>12</v>
      </c>
      <c r="D40" s="7"/>
      <c r="E40" s="2"/>
      <c r="F40" s="164" t="s">
        <v>13</v>
      </c>
      <c r="G40" s="165"/>
      <c r="H40" s="96"/>
      <c r="I40" s="96"/>
      <c r="J40" s="96"/>
      <c r="K40" s="96"/>
      <c r="L40" s="96"/>
      <c r="M40" s="96"/>
      <c r="N40" s="96"/>
      <c r="O40" s="76"/>
      <c r="P40" s="76"/>
      <c r="Q40" s="96"/>
      <c r="R40" s="96"/>
      <c r="S40" s="96"/>
      <c r="T40" s="96"/>
      <c r="U40" s="96"/>
      <c r="V40" s="96"/>
      <c r="W40" s="20"/>
      <c r="X40" s="83"/>
      <c r="Y40" s="83"/>
    </row>
    <row r="41" spans="1:25" ht="12.75">
      <c r="A41" s="2"/>
      <c r="B41" s="2"/>
      <c r="C41" s="8"/>
      <c r="D41" s="12">
        <v>1</v>
      </c>
      <c r="E41" s="2"/>
      <c r="F41" s="2"/>
      <c r="G41" s="26" t="s">
        <v>14</v>
      </c>
      <c r="H41" s="96"/>
      <c r="I41" s="96"/>
      <c r="J41" s="96"/>
      <c r="K41" s="96"/>
      <c r="L41" s="96"/>
      <c r="M41" s="96"/>
      <c r="N41" s="96"/>
      <c r="O41" s="76"/>
      <c r="P41" s="76"/>
      <c r="Q41" s="96"/>
      <c r="R41" s="96"/>
      <c r="S41" s="96"/>
      <c r="T41" s="96"/>
      <c r="U41" s="96"/>
      <c r="V41" s="96"/>
      <c r="W41" s="20"/>
      <c r="X41" s="83"/>
      <c r="Y41" s="83"/>
    </row>
    <row r="42" spans="1:25" ht="12.75">
      <c r="A42" s="2"/>
      <c r="B42" s="2"/>
      <c r="C42" s="8"/>
      <c r="D42" s="10" t="s">
        <v>15</v>
      </c>
      <c r="E42" s="9"/>
      <c r="F42" s="9"/>
      <c r="G42" s="27" t="s">
        <v>16</v>
      </c>
      <c r="H42" s="96"/>
      <c r="I42" s="96"/>
      <c r="J42" s="96"/>
      <c r="K42" s="96"/>
      <c r="L42" s="96"/>
      <c r="M42" s="96"/>
      <c r="N42" s="96"/>
      <c r="O42" s="76"/>
      <c r="P42" s="76"/>
      <c r="Q42" s="96">
        <v>11</v>
      </c>
      <c r="R42" s="96"/>
      <c r="S42" s="96">
        <f>SUM(Q42:R42)</f>
        <v>11</v>
      </c>
      <c r="T42" s="96"/>
      <c r="U42" s="96">
        <f>SUM(S42:T42)</f>
        <v>11</v>
      </c>
      <c r="V42" s="96"/>
      <c r="W42" s="96">
        <f>SUM(U42:V42)</f>
        <v>11</v>
      </c>
      <c r="X42" s="83"/>
      <c r="Y42" s="83">
        <f>SUM(W42:X42)</f>
        <v>11</v>
      </c>
    </row>
    <row r="43" spans="1:25" ht="12.75">
      <c r="A43" s="2"/>
      <c r="B43" s="2"/>
      <c r="C43" s="9"/>
      <c r="D43" s="7" t="s">
        <v>49</v>
      </c>
      <c r="E43" s="2"/>
      <c r="F43" s="2"/>
      <c r="G43" s="26" t="s">
        <v>50</v>
      </c>
      <c r="H43" s="96"/>
      <c r="I43" s="96"/>
      <c r="J43" s="96"/>
      <c r="K43" s="96"/>
      <c r="L43" s="96"/>
      <c r="M43" s="96"/>
      <c r="N43" s="96"/>
      <c r="O43" s="76"/>
      <c r="P43" s="76"/>
      <c r="Q43" s="96"/>
      <c r="R43" s="96"/>
      <c r="S43" s="96"/>
      <c r="T43" s="96"/>
      <c r="U43" s="96"/>
      <c r="V43" s="96"/>
      <c r="W43" s="20"/>
      <c r="X43" s="83"/>
      <c r="Y43" s="83"/>
    </row>
    <row r="44" spans="1:25" ht="12.75">
      <c r="A44" s="2"/>
      <c r="B44" s="2"/>
      <c r="C44" s="9"/>
      <c r="D44" s="10" t="s">
        <v>51</v>
      </c>
      <c r="E44" s="9"/>
      <c r="F44" s="9"/>
      <c r="G44" s="27" t="s">
        <v>52</v>
      </c>
      <c r="H44" s="96">
        <v>215</v>
      </c>
      <c r="I44" s="96"/>
      <c r="J44" s="96">
        <f>SUM(H44:I44)</f>
        <v>215</v>
      </c>
      <c r="K44" s="96"/>
      <c r="L44" s="96">
        <f>SUM(J44:K44)</f>
        <v>215</v>
      </c>
      <c r="M44" s="96">
        <v>3990</v>
      </c>
      <c r="N44" s="96">
        <f>SUM(L44:M44)</f>
        <v>4205</v>
      </c>
      <c r="O44" s="76"/>
      <c r="P44" s="76">
        <f>SUM(N44:O44)</f>
        <v>4205</v>
      </c>
      <c r="Q44" s="96"/>
      <c r="R44" s="96"/>
      <c r="S44" s="96"/>
      <c r="T44" s="96"/>
      <c r="U44" s="96"/>
      <c r="V44" s="96"/>
      <c r="W44" s="20"/>
      <c r="X44" s="83"/>
      <c r="Y44" s="83"/>
    </row>
    <row r="45" spans="1:25" ht="12.75">
      <c r="A45" s="2"/>
      <c r="B45" s="2"/>
      <c r="C45" s="9"/>
      <c r="D45" s="10" t="s">
        <v>53</v>
      </c>
      <c r="E45" s="9"/>
      <c r="F45" s="9"/>
      <c r="G45" s="27" t="s">
        <v>54</v>
      </c>
      <c r="H45" s="96">
        <v>18</v>
      </c>
      <c r="I45" s="96"/>
      <c r="J45" s="96">
        <f aca="true" t="shared" si="4" ref="J45:J52">SUM(H45:I45)</f>
        <v>18</v>
      </c>
      <c r="K45" s="96"/>
      <c r="L45" s="96">
        <f>SUM(J45:K45)</f>
        <v>18</v>
      </c>
      <c r="M45" s="96">
        <v>1070</v>
      </c>
      <c r="N45" s="96">
        <f>SUM(L45:M45)</f>
        <v>1088</v>
      </c>
      <c r="O45" s="76"/>
      <c r="P45" s="76">
        <f aca="true" t="shared" si="5" ref="P45:P52">SUM(N45:O45)</f>
        <v>1088</v>
      </c>
      <c r="Q45" s="96"/>
      <c r="R45" s="96"/>
      <c r="S45" s="96"/>
      <c r="T45" s="96"/>
      <c r="U45" s="96"/>
      <c r="V45" s="96"/>
      <c r="W45" s="20"/>
      <c r="X45" s="83"/>
      <c r="Y45" s="83"/>
    </row>
    <row r="46" spans="1:25" ht="12.75">
      <c r="A46" s="2"/>
      <c r="B46" s="2"/>
      <c r="C46" s="9"/>
      <c r="D46" s="10" t="s">
        <v>55</v>
      </c>
      <c r="E46" s="9"/>
      <c r="F46" s="9"/>
      <c r="G46" s="27" t="s">
        <v>56</v>
      </c>
      <c r="H46" s="96">
        <v>2455</v>
      </c>
      <c r="I46" s="96"/>
      <c r="J46" s="96">
        <f t="shared" si="4"/>
        <v>2455</v>
      </c>
      <c r="K46" s="96"/>
      <c r="L46" s="96">
        <f>SUM(J46:K46)</f>
        <v>2455</v>
      </c>
      <c r="M46" s="96">
        <v>845</v>
      </c>
      <c r="N46" s="96">
        <f>SUM(L46:M46)</f>
        <v>3300</v>
      </c>
      <c r="O46" s="76"/>
      <c r="P46" s="76">
        <f t="shared" si="5"/>
        <v>3300</v>
      </c>
      <c r="Q46" s="96"/>
      <c r="R46" s="96"/>
      <c r="S46" s="96"/>
      <c r="T46" s="96"/>
      <c r="U46" s="96"/>
      <c r="V46" s="96"/>
      <c r="W46" s="20"/>
      <c r="X46" s="83"/>
      <c r="Y46" s="83"/>
    </row>
    <row r="47" spans="1:25" ht="12.75">
      <c r="A47" s="2"/>
      <c r="B47" s="2"/>
      <c r="C47" s="2"/>
      <c r="D47" s="10" t="s">
        <v>57</v>
      </c>
      <c r="E47" s="9"/>
      <c r="F47" s="9"/>
      <c r="G47" s="27" t="s">
        <v>58</v>
      </c>
      <c r="H47" s="96">
        <v>2108</v>
      </c>
      <c r="I47" s="96"/>
      <c r="J47" s="96">
        <f t="shared" si="4"/>
        <v>2108</v>
      </c>
      <c r="K47" s="96">
        <v>500</v>
      </c>
      <c r="L47" s="96">
        <f>SUM(J47:K47)</f>
        <v>2608</v>
      </c>
      <c r="M47" s="96">
        <v>1254</v>
      </c>
      <c r="N47" s="96">
        <f>SUM(L47:M47)</f>
        <v>3862</v>
      </c>
      <c r="O47" s="76"/>
      <c r="P47" s="76">
        <f t="shared" si="5"/>
        <v>3862</v>
      </c>
      <c r="Q47" s="96"/>
      <c r="R47" s="96"/>
      <c r="S47" s="96"/>
      <c r="T47" s="96"/>
      <c r="U47" s="96"/>
      <c r="V47" s="96"/>
      <c r="W47" s="20"/>
      <c r="X47" s="83"/>
      <c r="Y47" s="83"/>
    </row>
    <row r="48" spans="1:25" ht="12.75">
      <c r="A48" s="2"/>
      <c r="B48" s="2"/>
      <c r="C48" s="2"/>
      <c r="D48" s="7" t="s">
        <v>61</v>
      </c>
      <c r="E48" s="2"/>
      <c r="F48" s="2"/>
      <c r="G48" s="26" t="s">
        <v>62</v>
      </c>
      <c r="H48" s="96"/>
      <c r="I48" s="96"/>
      <c r="J48" s="96"/>
      <c r="K48" s="96"/>
      <c r="L48" s="96"/>
      <c r="M48" s="96"/>
      <c r="N48" s="96"/>
      <c r="O48" s="76"/>
      <c r="P48" s="76"/>
      <c r="Q48" s="96"/>
      <c r="R48" s="96"/>
      <c r="S48" s="96"/>
      <c r="T48" s="96"/>
      <c r="U48" s="96"/>
      <c r="V48" s="96"/>
      <c r="W48" s="20"/>
      <c r="X48" s="83"/>
      <c r="Y48" s="83"/>
    </row>
    <row r="49" spans="1:25" ht="12.75">
      <c r="A49" s="1"/>
      <c r="B49" s="1"/>
      <c r="C49" s="1"/>
      <c r="D49" s="13" t="s">
        <v>65</v>
      </c>
      <c r="E49" s="1"/>
      <c r="F49" s="1"/>
      <c r="G49" s="28" t="s">
        <v>66</v>
      </c>
      <c r="H49" s="96"/>
      <c r="I49" s="96"/>
      <c r="J49" s="96"/>
      <c r="K49" s="96"/>
      <c r="L49" s="96"/>
      <c r="M49" s="96"/>
      <c r="N49" s="96"/>
      <c r="O49" s="76"/>
      <c r="P49" s="76"/>
      <c r="Q49" s="96"/>
      <c r="R49" s="96"/>
      <c r="S49" s="96"/>
      <c r="T49" s="96"/>
      <c r="U49" s="96"/>
      <c r="V49" s="96"/>
      <c r="W49" s="20"/>
      <c r="X49" s="83"/>
      <c r="Y49" s="83"/>
    </row>
    <row r="50" spans="1:25" ht="12.75">
      <c r="A50" s="2"/>
      <c r="B50" s="2"/>
      <c r="C50" s="2"/>
      <c r="D50" s="7" t="s">
        <v>69</v>
      </c>
      <c r="E50" s="2"/>
      <c r="F50" s="2"/>
      <c r="G50" s="26" t="s">
        <v>70</v>
      </c>
      <c r="H50" s="96"/>
      <c r="I50" s="96"/>
      <c r="J50" s="96"/>
      <c r="K50" s="96"/>
      <c r="L50" s="96"/>
      <c r="M50" s="96"/>
      <c r="N50" s="96"/>
      <c r="O50" s="76"/>
      <c r="P50" s="76"/>
      <c r="Q50" s="96"/>
      <c r="R50" s="96"/>
      <c r="S50" s="96"/>
      <c r="T50" s="96"/>
      <c r="U50" s="96"/>
      <c r="V50" s="96"/>
      <c r="W50" s="20"/>
      <c r="X50" s="83"/>
      <c r="Y50" s="83"/>
    </row>
    <row r="51" spans="1:25" ht="12.75">
      <c r="A51" s="2"/>
      <c r="B51" s="2"/>
      <c r="C51" s="2"/>
      <c r="D51" s="10" t="s">
        <v>71</v>
      </c>
      <c r="E51" s="9"/>
      <c r="F51" s="9"/>
      <c r="G51" s="28" t="s">
        <v>72</v>
      </c>
      <c r="H51" s="96">
        <v>200</v>
      </c>
      <c r="I51" s="96"/>
      <c r="J51" s="96">
        <f t="shared" si="4"/>
        <v>200</v>
      </c>
      <c r="K51" s="96"/>
      <c r="L51" s="96">
        <f>SUM(J51:K51)</f>
        <v>200</v>
      </c>
      <c r="M51" s="96"/>
      <c r="N51" s="96">
        <f>SUM(L51:M51)</f>
        <v>200</v>
      </c>
      <c r="O51" s="76"/>
      <c r="P51" s="76">
        <f t="shared" si="5"/>
        <v>200</v>
      </c>
      <c r="Q51" s="96"/>
      <c r="R51" s="96"/>
      <c r="S51" s="96"/>
      <c r="T51" s="96"/>
      <c r="U51" s="96"/>
      <c r="V51" s="96"/>
      <c r="W51" s="20"/>
      <c r="X51" s="83"/>
      <c r="Y51" s="83"/>
    </row>
    <row r="52" spans="1:25" ht="43.5" customHeight="1">
      <c r="A52" s="2"/>
      <c r="B52" s="2"/>
      <c r="C52" s="2"/>
      <c r="D52" s="7" t="s">
        <v>77</v>
      </c>
      <c r="E52" s="2"/>
      <c r="F52" s="2"/>
      <c r="G52" s="85" t="s">
        <v>127</v>
      </c>
      <c r="H52" s="96"/>
      <c r="I52" s="96">
        <v>38510</v>
      </c>
      <c r="J52" s="96">
        <f t="shared" si="4"/>
        <v>38510</v>
      </c>
      <c r="K52" s="96"/>
      <c r="L52" s="96">
        <f>SUM(J52:K52)</f>
        <v>38510</v>
      </c>
      <c r="M52" s="96">
        <v>-38510</v>
      </c>
      <c r="N52" s="96">
        <f>SUM(L52:M52)</f>
        <v>0</v>
      </c>
      <c r="O52" s="76"/>
      <c r="P52" s="76">
        <f t="shared" si="5"/>
        <v>0</v>
      </c>
      <c r="Q52" s="96"/>
      <c r="R52" s="96">
        <v>38510</v>
      </c>
      <c r="S52" s="96">
        <f>SUM(Q52:R52)</f>
        <v>38510</v>
      </c>
      <c r="T52" s="96"/>
      <c r="U52" s="96">
        <f>SUM(S52:T52)</f>
        <v>38510</v>
      </c>
      <c r="V52" s="96"/>
      <c r="W52" s="96">
        <f>SUM(U52:V52)</f>
        <v>38510</v>
      </c>
      <c r="X52" s="83"/>
      <c r="Y52" s="83">
        <f>SUM(W52:X52)</f>
        <v>38510</v>
      </c>
    </row>
    <row r="53" spans="1:25" ht="12.75">
      <c r="A53" s="2"/>
      <c r="B53" s="2"/>
      <c r="C53" s="2"/>
      <c r="D53" s="7"/>
      <c r="E53" s="2"/>
      <c r="F53" s="2"/>
      <c r="G53" s="26" t="s">
        <v>122</v>
      </c>
      <c r="H53" s="97">
        <f aca="true" t="shared" si="6" ref="H53:M53">SUM(H44:H52)</f>
        <v>4996</v>
      </c>
      <c r="I53" s="97">
        <f t="shared" si="6"/>
        <v>38510</v>
      </c>
      <c r="J53" s="97">
        <f t="shared" si="6"/>
        <v>43506</v>
      </c>
      <c r="K53" s="97">
        <f t="shared" si="6"/>
        <v>500</v>
      </c>
      <c r="L53" s="97">
        <f t="shared" si="6"/>
        <v>44006</v>
      </c>
      <c r="M53" s="97">
        <f t="shared" si="6"/>
        <v>-31351</v>
      </c>
      <c r="N53" s="97">
        <f>SUM(L53:M53)</f>
        <v>12655</v>
      </c>
      <c r="O53" s="79">
        <f>SUM(O44:O52)</f>
        <v>0</v>
      </c>
      <c r="P53" s="79">
        <f>SUM(P44:P52)</f>
        <v>12655</v>
      </c>
      <c r="Q53" s="97">
        <f aca="true" t="shared" si="7" ref="Q53:V53">SUM(Q42:Q52)</f>
        <v>11</v>
      </c>
      <c r="R53" s="97">
        <f t="shared" si="7"/>
        <v>38510</v>
      </c>
      <c r="S53" s="97">
        <f t="shared" si="7"/>
        <v>38521</v>
      </c>
      <c r="T53" s="97">
        <f t="shared" si="7"/>
        <v>0</v>
      </c>
      <c r="U53" s="97">
        <f t="shared" si="7"/>
        <v>38521</v>
      </c>
      <c r="V53" s="97">
        <f t="shared" si="7"/>
        <v>0</v>
      </c>
      <c r="W53" s="97">
        <f>SUM(U53:V53)</f>
        <v>38521</v>
      </c>
      <c r="X53" s="79">
        <f>SUM(X42:X52)</f>
        <v>0</v>
      </c>
      <c r="Y53" s="79">
        <f>SUM(Y42:Y52)</f>
        <v>38521</v>
      </c>
    </row>
    <row r="54" spans="1:25" ht="12.75">
      <c r="A54" s="2"/>
      <c r="B54" s="2">
        <v>6</v>
      </c>
      <c r="C54" s="2"/>
      <c r="D54" s="7"/>
      <c r="E54" s="185" t="s">
        <v>128</v>
      </c>
      <c r="F54" s="185"/>
      <c r="G54" s="164"/>
      <c r="H54" s="96"/>
      <c r="I54" s="96"/>
      <c r="J54" s="96"/>
      <c r="K54" s="96"/>
      <c r="L54" s="96"/>
      <c r="M54" s="96"/>
      <c r="N54" s="96"/>
      <c r="O54" s="76"/>
      <c r="P54" s="76"/>
      <c r="Q54" s="96"/>
      <c r="R54" s="96"/>
      <c r="S54" s="96"/>
      <c r="T54" s="96"/>
      <c r="U54" s="96"/>
      <c r="V54" s="96"/>
      <c r="W54" s="20"/>
      <c r="X54" s="83"/>
      <c r="Y54" s="83"/>
    </row>
    <row r="55" spans="1:25" ht="12.75">
      <c r="A55" s="2"/>
      <c r="B55" s="2"/>
      <c r="C55" s="8" t="s">
        <v>12</v>
      </c>
      <c r="D55" s="7"/>
      <c r="E55" s="2"/>
      <c r="F55" s="164" t="s">
        <v>13</v>
      </c>
      <c r="G55" s="165"/>
      <c r="H55" s="96"/>
      <c r="I55" s="96"/>
      <c r="J55" s="96"/>
      <c r="K55" s="96"/>
      <c r="L55" s="96"/>
      <c r="M55" s="96"/>
      <c r="N55" s="96"/>
      <c r="O55" s="76"/>
      <c r="P55" s="76"/>
      <c r="Q55" s="96"/>
      <c r="R55" s="96"/>
      <c r="S55" s="96"/>
      <c r="T55" s="96"/>
      <c r="U55" s="96"/>
      <c r="V55" s="96"/>
      <c r="W55" s="20"/>
      <c r="X55" s="83"/>
      <c r="Y55" s="83"/>
    </row>
    <row r="56" spans="1:25" ht="12.75">
      <c r="A56" s="2"/>
      <c r="B56" s="2"/>
      <c r="C56" s="8"/>
      <c r="D56" s="12">
        <v>1</v>
      </c>
      <c r="E56" s="2"/>
      <c r="F56" s="2"/>
      <c r="G56" s="26" t="s">
        <v>14</v>
      </c>
      <c r="H56" s="96"/>
      <c r="I56" s="96"/>
      <c r="J56" s="96"/>
      <c r="K56" s="96"/>
      <c r="L56" s="96"/>
      <c r="M56" s="96"/>
      <c r="N56" s="96"/>
      <c r="O56" s="76"/>
      <c r="P56" s="76"/>
      <c r="Q56" s="96"/>
      <c r="R56" s="96"/>
      <c r="S56" s="96"/>
      <c r="T56" s="96"/>
      <c r="U56" s="96"/>
      <c r="V56" s="96"/>
      <c r="W56" s="20"/>
      <c r="X56" s="83"/>
      <c r="Y56" s="83"/>
    </row>
    <row r="57" spans="1:25" ht="12.75">
      <c r="A57" s="2"/>
      <c r="B57" s="2"/>
      <c r="C57" s="8"/>
      <c r="D57" s="10" t="s">
        <v>15</v>
      </c>
      <c r="E57" s="9"/>
      <c r="F57" s="9"/>
      <c r="G57" s="27" t="s">
        <v>16</v>
      </c>
      <c r="H57" s="96"/>
      <c r="I57" s="96"/>
      <c r="J57" s="96"/>
      <c r="K57" s="96"/>
      <c r="L57" s="96"/>
      <c r="M57" s="96"/>
      <c r="N57" s="96"/>
      <c r="O57" s="76"/>
      <c r="P57" s="76"/>
      <c r="Q57" s="96">
        <v>50</v>
      </c>
      <c r="R57" s="96"/>
      <c r="S57" s="96">
        <f>SUM(Q57:R57)</f>
        <v>50</v>
      </c>
      <c r="T57" s="96"/>
      <c r="U57" s="96">
        <f>SUM(S57:T57)</f>
        <v>50</v>
      </c>
      <c r="V57" s="96"/>
      <c r="W57" s="96">
        <f>SUM(U57:V57)</f>
        <v>50</v>
      </c>
      <c r="X57" s="83"/>
      <c r="Y57" s="83">
        <f>SUM(W57:X57)</f>
        <v>50</v>
      </c>
    </row>
    <row r="58" spans="1:25" ht="12.75">
      <c r="A58" s="2"/>
      <c r="B58" s="9"/>
      <c r="C58" s="9"/>
      <c r="D58" s="7" t="s">
        <v>19</v>
      </c>
      <c r="E58" s="2"/>
      <c r="F58" s="2"/>
      <c r="G58" s="26" t="s">
        <v>20</v>
      </c>
      <c r="H58" s="96"/>
      <c r="I58" s="96"/>
      <c r="J58" s="96"/>
      <c r="K58" s="96"/>
      <c r="L58" s="96"/>
      <c r="M58" s="96"/>
      <c r="N58" s="96"/>
      <c r="O58" s="76"/>
      <c r="P58" s="76"/>
      <c r="Q58" s="96"/>
      <c r="R58" s="96"/>
      <c r="S58" s="96"/>
      <c r="T58" s="96"/>
      <c r="U58" s="96"/>
      <c r="V58" s="96"/>
      <c r="W58" s="96"/>
      <c r="X58" s="83"/>
      <c r="Y58" s="83">
        <f aca="true" t="shared" si="8" ref="Y58:Y65">SUM(W58:X58)</f>
        <v>0</v>
      </c>
    </row>
    <row r="59" spans="1:25" ht="12.75">
      <c r="A59" s="2"/>
      <c r="B59" s="9"/>
      <c r="C59" s="9"/>
      <c r="D59" s="10" t="s">
        <v>21</v>
      </c>
      <c r="E59" s="9"/>
      <c r="F59" s="9"/>
      <c r="G59" s="27" t="s">
        <v>22</v>
      </c>
      <c r="H59" s="96"/>
      <c r="I59" s="96"/>
      <c r="J59" s="96"/>
      <c r="K59" s="96"/>
      <c r="L59" s="96"/>
      <c r="M59" s="96"/>
      <c r="N59" s="96"/>
      <c r="O59" s="76"/>
      <c r="P59" s="76"/>
      <c r="Q59" s="96">
        <v>2700</v>
      </c>
      <c r="R59" s="96"/>
      <c r="S59" s="96">
        <f aca="true" t="shared" si="9" ref="S59:S65">SUM(Q59:R59)</f>
        <v>2700</v>
      </c>
      <c r="T59" s="96"/>
      <c r="U59" s="96">
        <f>SUM(S59:T59)</f>
        <v>2700</v>
      </c>
      <c r="V59" s="96"/>
      <c r="W59" s="96">
        <f aca="true" t="shared" si="10" ref="W59:W69">SUM(U59:V59)</f>
        <v>2700</v>
      </c>
      <c r="X59" s="83"/>
      <c r="Y59" s="83">
        <f t="shared" si="8"/>
        <v>2700</v>
      </c>
    </row>
    <row r="60" spans="1:25" ht="12.75">
      <c r="A60" s="2"/>
      <c r="B60" s="9"/>
      <c r="C60" s="9"/>
      <c r="D60" s="10" t="s">
        <v>23</v>
      </c>
      <c r="E60" s="9"/>
      <c r="F60" s="9"/>
      <c r="G60" s="27" t="s">
        <v>24</v>
      </c>
      <c r="H60" s="96"/>
      <c r="I60" s="96"/>
      <c r="J60" s="96"/>
      <c r="K60" s="96"/>
      <c r="L60" s="96"/>
      <c r="M60" s="96"/>
      <c r="N60" s="96"/>
      <c r="O60" s="76"/>
      <c r="P60" s="76"/>
      <c r="Q60" s="96">
        <v>280</v>
      </c>
      <c r="R60" s="96"/>
      <c r="S60" s="96">
        <f t="shared" si="9"/>
        <v>280</v>
      </c>
      <c r="T60" s="96"/>
      <c r="U60" s="96">
        <f aca="true" t="shared" si="11" ref="U60:U65">SUM(S60:T60)</f>
        <v>280</v>
      </c>
      <c r="V60" s="96"/>
      <c r="W60" s="96">
        <f t="shared" si="10"/>
        <v>280</v>
      </c>
      <c r="X60" s="83"/>
      <c r="Y60" s="83">
        <f t="shared" si="8"/>
        <v>280</v>
      </c>
    </row>
    <row r="61" spans="1:25" ht="12.75">
      <c r="A61" s="2"/>
      <c r="B61" s="9"/>
      <c r="C61" s="9"/>
      <c r="D61" s="10" t="s">
        <v>25</v>
      </c>
      <c r="E61" s="9"/>
      <c r="F61" s="9"/>
      <c r="G61" s="27" t="s">
        <v>26</v>
      </c>
      <c r="H61" s="96"/>
      <c r="I61" s="96"/>
      <c r="J61" s="96"/>
      <c r="K61" s="96"/>
      <c r="L61" s="96"/>
      <c r="M61" s="96"/>
      <c r="N61" s="96"/>
      <c r="O61" s="76"/>
      <c r="P61" s="76"/>
      <c r="Q61" s="96">
        <v>29000</v>
      </c>
      <c r="R61" s="96"/>
      <c r="S61" s="96">
        <f t="shared" si="9"/>
        <v>29000</v>
      </c>
      <c r="T61" s="96"/>
      <c r="U61" s="96">
        <f t="shared" si="11"/>
        <v>29000</v>
      </c>
      <c r="V61" s="96"/>
      <c r="W61" s="96">
        <f t="shared" si="10"/>
        <v>29000</v>
      </c>
      <c r="X61" s="83"/>
      <c r="Y61" s="83">
        <f t="shared" si="8"/>
        <v>29000</v>
      </c>
    </row>
    <row r="62" spans="1:25" ht="12.75">
      <c r="A62" s="2"/>
      <c r="B62" s="9"/>
      <c r="C62" s="9"/>
      <c r="D62" s="10" t="s">
        <v>27</v>
      </c>
      <c r="E62" s="9"/>
      <c r="F62" s="9"/>
      <c r="G62" s="27" t="s">
        <v>28</v>
      </c>
      <c r="H62" s="96"/>
      <c r="I62" s="96"/>
      <c r="J62" s="96"/>
      <c r="K62" s="96"/>
      <c r="L62" s="96"/>
      <c r="M62" s="96"/>
      <c r="N62" s="96"/>
      <c r="O62" s="76"/>
      <c r="P62" s="76"/>
      <c r="Q62" s="96">
        <v>2890</v>
      </c>
      <c r="R62" s="96"/>
      <c r="S62" s="96">
        <f t="shared" si="9"/>
        <v>2890</v>
      </c>
      <c r="T62" s="96"/>
      <c r="U62" s="96">
        <f t="shared" si="11"/>
        <v>2890</v>
      </c>
      <c r="V62" s="96"/>
      <c r="W62" s="96">
        <f t="shared" si="10"/>
        <v>2890</v>
      </c>
      <c r="X62" s="83"/>
      <c r="Y62" s="83">
        <f t="shared" si="8"/>
        <v>2890</v>
      </c>
    </row>
    <row r="63" spans="1:25" ht="12.75">
      <c r="A63" s="2"/>
      <c r="B63" s="9"/>
      <c r="C63" s="9"/>
      <c r="D63" s="10" t="s">
        <v>29</v>
      </c>
      <c r="E63" s="9"/>
      <c r="F63" s="9"/>
      <c r="G63" s="27" t="s">
        <v>116</v>
      </c>
      <c r="H63" s="96"/>
      <c r="I63" s="96"/>
      <c r="J63" s="96"/>
      <c r="K63" s="96"/>
      <c r="L63" s="96"/>
      <c r="M63" s="96"/>
      <c r="N63" s="96"/>
      <c r="O63" s="76"/>
      <c r="P63" s="76"/>
      <c r="Q63" s="96">
        <v>4150</v>
      </c>
      <c r="R63" s="96"/>
      <c r="S63" s="96">
        <f t="shared" si="9"/>
        <v>4150</v>
      </c>
      <c r="T63" s="96"/>
      <c r="U63" s="96">
        <f t="shared" si="11"/>
        <v>4150</v>
      </c>
      <c r="V63" s="96"/>
      <c r="W63" s="96">
        <f t="shared" si="10"/>
        <v>4150</v>
      </c>
      <c r="X63" s="83"/>
      <c r="Y63" s="83">
        <f t="shared" si="8"/>
        <v>4150</v>
      </c>
    </row>
    <row r="64" spans="1:25" ht="12.75">
      <c r="A64" s="2"/>
      <c r="B64" s="2"/>
      <c r="C64" s="2"/>
      <c r="D64" s="10" t="s">
        <v>31</v>
      </c>
      <c r="E64" s="9"/>
      <c r="F64" s="9"/>
      <c r="G64" s="27" t="s">
        <v>32</v>
      </c>
      <c r="H64" s="96"/>
      <c r="I64" s="96"/>
      <c r="J64" s="96"/>
      <c r="K64" s="96"/>
      <c r="L64" s="96"/>
      <c r="M64" s="96"/>
      <c r="N64" s="96"/>
      <c r="O64" s="76"/>
      <c r="P64" s="76"/>
      <c r="Q64" s="96">
        <v>300</v>
      </c>
      <c r="R64" s="96"/>
      <c r="S64" s="96">
        <f t="shared" si="9"/>
        <v>300</v>
      </c>
      <c r="T64" s="96"/>
      <c r="U64" s="96">
        <f t="shared" si="11"/>
        <v>300</v>
      </c>
      <c r="V64" s="96"/>
      <c r="W64" s="96">
        <f t="shared" si="10"/>
        <v>300</v>
      </c>
      <c r="X64" s="83"/>
      <c r="Y64" s="83">
        <f t="shared" si="8"/>
        <v>300</v>
      </c>
    </row>
    <row r="65" spans="1:25" ht="12.75">
      <c r="A65" s="2"/>
      <c r="B65" s="2"/>
      <c r="C65" s="2"/>
      <c r="D65" s="10" t="s">
        <v>33</v>
      </c>
      <c r="E65" s="9"/>
      <c r="F65" s="9"/>
      <c r="G65" s="27" t="s">
        <v>34</v>
      </c>
      <c r="H65" s="96"/>
      <c r="I65" s="96"/>
      <c r="J65" s="96"/>
      <c r="K65" s="96"/>
      <c r="L65" s="96"/>
      <c r="M65" s="96"/>
      <c r="N65" s="96"/>
      <c r="O65" s="76"/>
      <c r="P65" s="76"/>
      <c r="Q65" s="96">
        <v>365</v>
      </c>
      <c r="R65" s="96"/>
      <c r="S65" s="96">
        <f t="shared" si="9"/>
        <v>365</v>
      </c>
      <c r="T65" s="96"/>
      <c r="U65" s="96">
        <f t="shared" si="11"/>
        <v>365</v>
      </c>
      <c r="V65" s="96"/>
      <c r="W65" s="96">
        <f t="shared" si="10"/>
        <v>365</v>
      </c>
      <c r="X65" s="83"/>
      <c r="Y65" s="83">
        <f t="shared" si="8"/>
        <v>365</v>
      </c>
    </row>
    <row r="66" spans="1:25" ht="12.75">
      <c r="A66" s="2"/>
      <c r="B66" s="2"/>
      <c r="C66" s="2"/>
      <c r="D66" s="7" t="s">
        <v>49</v>
      </c>
      <c r="E66" s="2"/>
      <c r="F66" s="2"/>
      <c r="G66" s="26" t="s">
        <v>50</v>
      </c>
      <c r="H66" s="96"/>
      <c r="I66" s="96"/>
      <c r="J66" s="96"/>
      <c r="K66" s="96"/>
      <c r="L66" s="96"/>
      <c r="M66" s="96"/>
      <c r="N66" s="96"/>
      <c r="O66" s="76"/>
      <c r="P66" s="76"/>
      <c r="Q66" s="96"/>
      <c r="R66" s="96"/>
      <c r="S66" s="96"/>
      <c r="T66" s="96"/>
      <c r="U66" s="96"/>
      <c r="V66" s="96"/>
      <c r="W66" s="96"/>
      <c r="X66" s="83"/>
      <c r="Y66" s="83"/>
    </row>
    <row r="67" spans="1:25" ht="12.75">
      <c r="A67" s="2"/>
      <c r="B67" s="2"/>
      <c r="C67" s="2"/>
      <c r="D67" s="10" t="s">
        <v>55</v>
      </c>
      <c r="E67" s="9"/>
      <c r="F67" s="9"/>
      <c r="G67" s="27" t="s">
        <v>56</v>
      </c>
      <c r="H67" s="96">
        <v>101</v>
      </c>
      <c r="I67" s="96"/>
      <c r="J67" s="96">
        <f>SUM(H67:I67)</f>
        <v>101</v>
      </c>
      <c r="K67" s="96"/>
      <c r="L67" s="96">
        <f>SUM(J67:K67)</f>
        <v>101</v>
      </c>
      <c r="M67" s="96"/>
      <c r="N67" s="96">
        <f>SUM(L67:M67)</f>
        <v>101</v>
      </c>
      <c r="O67" s="76"/>
      <c r="P67" s="76">
        <f>SUM(N67:O67)</f>
        <v>101</v>
      </c>
      <c r="Q67" s="96"/>
      <c r="R67" s="96"/>
      <c r="S67" s="96"/>
      <c r="T67" s="96"/>
      <c r="U67" s="96"/>
      <c r="V67" s="96"/>
      <c r="W67" s="96"/>
      <c r="X67" s="83"/>
      <c r="Y67" s="83"/>
    </row>
    <row r="68" spans="1:25" ht="12.75">
      <c r="A68" s="2"/>
      <c r="B68" s="2"/>
      <c r="C68" s="2"/>
      <c r="D68" s="10"/>
      <c r="E68" s="9"/>
      <c r="F68" s="9"/>
      <c r="G68" s="27"/>
      <c r="H68" s="96"/>
      <c r="I68" s="96"/>
      <c r="J68" s="96"/>
      <c r="K68" s="96"/>
      <c r="L68" s="96"/>
      <c r="M68" s="96"/>
      <c r="N68" s="96"/>
      <c r="O68" s="76"/>
      <c r="P68" s="76"/>
      <c r="Q68" s="96"/>
      <c r="R68" s="96"/>
      <c r="S68" s="96"/>
      <c r="T68" s="96"/>
      <c r="U68" s="96"/>
      <c r="V68" s="96"/>
      <c r="W68" s="96"/>
      <c r="X68" s="83"/>
      <c r="Y68" s="83"/>
    </row>
    <row r="69" spans="1:25" ht="12.75">
      <c r="A69" s="2"/>
      <c r="B69" s="2"/>
      <c r="C69" s="2"/>
      <c r="D69" s="7"/>
      <c r="E69" s="2"/>
      <c r="F69" s="2"/>
      <c r="G69" s="26" t="s">
        <v>122</v>
      </c>
      <c r="H69" s="97">
        <f aca="true" t="shared" si="12" ref="H69:M69">SUM(H67:H68)</f>
        <v>101</v>
      </c>
      <c r="I69" s="97">
        <f t="shared" si="12"/>
        <v>0</v>
      </c>
      <c r="J69" s="97">
        <f t="shared" si="12"/>
        <v>101</v>
      </c>
      <c r="K69" s="97">
        <f t="shared" si="12"/>
        <v>0</v>
      </c>
      <c r="L69" s="97">
        <f t="shared" si="12"/>
        <v>101</v>
      </c>
      <c r="M69" s="97">
        <f t="shared" si="12"/>
        <v>0</v>
      </c>
      <c r="N69" s="97">
        <f>SUM(L69:M69)</f>
        <v>101</v>
      </c>
      <c r="O69" s="79">
        <f>SUM(O67:O68)</f>
        <v>0</v>
      </c>
      <c r="P69" s="79">
        <f>SUM(P67:P68)</f>
        <v>101</v>
      </c>
      <c r="Q69" s="97">
        <f aca="true" t="shared" si="13" ref="Q69:V69">SUM(Q57:Q68)</f>
        <v>39735</v>
      </c>
      <c r="R69" s="97">
        <f t="shared" si="13"/>
        <v>0</v>
      </c>
      <c r="S69" s="97">
        <f t="shared" si="13"/>
        <v>39735</v>
      </c>
      <c r="T69" s="97">
        <f t="shared" si="13"/>
        <v>0</v>
      </c>
      <c r="U69" s="97">
        <f t="shared" si="13"/>
        <v>39735</v>
      </c>
      <c r="V69" s="97">
        <f t="shared" si="13"/>
        <v>0</v>
      </c>
      <c r="W69" s="97">
        <f t="shared" si="10"/>
        <v>39735</v>
      </c>
      <c r="X69" s="79">
        <f>SUM(X57:X68)</f>
        <v>0</v>
      </c>
      <c r="Y69" s="79">
        <f>SUM(Y57:Y68)</f>
        <v>39735</v>
      </c>
    </row>
    <row r="70" spans="1:25" ht="12.75">
      <c r="A70" s="2"/>
      <c r="B70" s="2"/>
      <c r="C70" s="2"/>
      <c r="D70" s="7"/>
      <c r="E70" s="2"/>
      <c r="F70" s="2"/>
      <c r="G70" s="26"/>
      <c r="H70" s="96"/>
      <c r="I70" s="96"/>
      <c r="J70" s="96"/>
      <c r="K70" s="96"/>
      <c r="L70" s="96"/>
      <c r="M70" s="96"/>
      <c r="N70" s="96"/>
      <c r="O70" s="76"/>
      <c r="P70" s="76"/>
      <c r="Q70" s="96"/>
      <c r="R70" s="96"/>
      <c r="S70" s="96"/>
      <c r="T70" s="96"/>
      <c r="U70" s="96"/>
      <c r="V70" s="96"/>
      <c r="W70" s="20"/>
      <c r="X70" s="83"/>
      <c r="Y70" s="83"/>
    </row>
    <row r="71" spans="1:25" ht="12.75">
      <c r="A71" s="2"/>
      <c r="B71" s="2">
        <v>7</v>
      </c>
      <c r="C71" s="2"/>
      <c r="D71" s="7"/>
      <c r="E71" s="185" t="s">
        <v>129</v>
      </c>
      <c r="F71" s="185"/>
      <c r="G71" s="164"/>
      <c r="H71" s="96"/>
      <c r="I71" s="96"/>
      <c r="J71" s="96"/>
      <c r="K71" s="96"/>
      <c r="L71" s="96"/>
      <c r="M71" s="96"/>
      <c r="N71" s="96"/>
      <c r="O71" s="76"/>
      <c r="P71" s="76"/>
      <c r="Q71" s="96"/>
      <c r="R71" s="96"/>
      <c r="S71" s="96"/>
      <c r="T71" s="96"/>
      <c r="U71" s="96"/>
      <c r="V71" s="96"/>
      <c r="W71" s="20"/>
      <c r="X71" s="83"/>
      <c r="Y71" s="83"/>
    </row>
    <row r="72" spans="1:25" ht="12.75">
      <c r="A72" s="2"/>
      <c r="B72" s="2"/>
      <c r="C72" s="8" t="s">
        <v>12</v>
      </c>
      <c r="D72" s="7"/>
      <c r="E72" s="2"/>
      <c r="F72" s="164" t="s">
        <v>13</v>
      </c>
      <c r="G72" s="165"/>
      <c r="H72" s="96"/>
      <c r="I72" s="96"/>
      <c r="J72" s="96"/>
      <c r="K72" s="96"/>
      <c r="L72" s="96"/>
      <c r="M72" s="96"/>
      <c r="N72" s="96"/>
      <c r="O72" s="76"/>
      <c r="P72" s="76"/>
      <c r="Q72" s="96"/>
      <c r="R72" s="96"/>
      <c r="S72" s="96"/>
      <c r="T72" s="96"/>
      <c r="U72" s="96"/>
      <c r="V72" s="96"/>
      <c r="W72" s="20"/>
      <c r="X72" s="83"/>
      <c r="Y72" s="83"/>
    </row>
    <row r="73" spans="1:25" ht="12.75">
      <c r="A73" s="2"/>
      <c r="B73" s="2"/>
      <c r="C73" s="8"/>
      <c r="D73" s="7" t="s">
        <v>49</v>
      </c>
      <c r="E73" s="2"/>
      <c r="F73" s="2"/>
      <c r="G73" s="26" t="s">
        <v>50</v>
      </c>
      <c r="H73" s="96"/>
      <c r="I73" s="96"/>
      <c r="J73" s="96"/>
      <c r="K73" s="96"/>
      <c r="L73" s="96"/>
      <c r="M73" s="96"/>
      <c r="N73" s="96"/>
      <c r="O73" s="76"/>
      <c r="P73" s="76"/>
      <c r="Q73" s="96"/>
      <c r="R73" s="96"/>
      <c r="S73" s="96"/>
      <c r="T73" s="96"/>
      <c r="U73" s="96"/>
      <c r="V73" s="96"/>
      <c r="W73" s="20"/>
      <c r="X73" s="83"/>
      <c r="Y73" s="83"/>
    </row>
    <row r="74" spans="1:25" ht="12.75">
      <c r="A74" s="2"/>
      <c r="B74" s="2"/>
      <c r="C74" s="8"/>
      <c r="D74" s="10" t="s">
        <v>55</v>
      </c>
      <c r="E74" s="9"/>
      <c r="F74" s="9"/>
      <c r="G74" s="27" t="s">
        <v>56</v>
      </c>
      <c r="H74" s="96">
        <v>3750</v>
      </c>
      <c r="I74" s="96"/>
      <c r="J74" s="96">
        <f>SUM(H74:I74)</f>
        <v>3750</v>
      </c>
      <c r="K74" s="96"/>
      <c r="L74" s="96">
        <f>SUM(J74:K74)</f>
        <v>3750</v>
      </c>
      <c r="M74" s="96"/>
      <c r="N74" s="96">
        <f>SUM(L74:M74)</f>
        <v>3750</v>
      </c>
      <c r="O74" s="76"/>
      <c r="P74" s="76">
        <f>SUM(N74:O74)</f>
        <v>3750</v>
      </c>
      <c r="Q74" s="96"/>
      <c r="R74" s="96"/>
      <c r="S74" s="96"/>
      <c r="T74" s="96"/>
      <c r="U74" s="96"/>
      <c r="V74" s="96"/>
      <c r="W74" s="20"/>
      <c r="X74" s="83"/>
      <c r="Y74" s="83"/>
    </row>
    <row r="75" spans="1:25" ht="12.75">
      <c r="A75" s="2"/>
      <c r="B75" s="9"/>
      <c r="C75" s="9"/>
      <c r="D75" s="10" t="s">
        <v>57</v>
      </c>
      <c r="E75" s="9"/>
      <c r="F75" s="9"/>
      <c r="G75" s="27" t="s">
        <v>58</v>
      </c>
      <c r="H75" s="96">
        <v>10</v>
      </c>
      <c r="I75" s="96"/>
      <c r="J75" s="96">
        <f>SUM(H75:I75)</f>
        <v>10</v>
      </c>
      <c r="K75" s="96"/>
      <c r="L75" s="96">
        <f>SUM(J75:K75)</f>
        <v>10</v>
      </c>
      <c r="M75" s="96"/>
      <c r="N75" s="96">
        <f>SUM(L75:M75)</f>
        <v>10</v>
      </c>
      <c r="O75" s="76"/>
      <c r="P75" s="76">
        <f>SUM(N75:O75)</f>
        <v>10</v>
      </c>
      <c r="Q75" s="96"/>
      <c r="R75" s="96"/>
      <c r="S75" s="96"/>
      <c r="T75" s="96"/>
      <c r="U75" s="96"/>
      <c r="V75" s="96"/>
      <c r="W75" s="20"/>
      <c r="X75" s="83"/>
      <c r="Y75" s="83"/>
    </row>
    <row r="76" spans="1:25" ht="12.75">
      <c r="A76" s="2"/>
      <c r="B76" s="2"/>
      <c r="C76" s="2"/>
      <c r="D76" s="10"/>
      <c r="E76" s="9"/>
      <c r="F76" s="9"/>
      <c r="G76" s="27"/>
      <c r="H76" s="96"/>
      <c r="I76" s="96"/>
      <c r="J76" s="96">
        <f>SUM(H76:I76)</f>
        <v>0</v>
      </c>
      <c r="K76" s="96"/>
      <c r="L76" s="96">
        <f>SUM(J76:K76)</f>
        <v>0</v>
      </c>
      <c r="M76" s="96"/>
      <c r="N76" s="96">
        <f>SUM(L76:M76)</f>
        <v>0</v>
      </c>
      <c r="O76" s="76"/>
      <c r="P76" s="76">
        <f>SUM(N76:O76)</f>
        <v>0</v>
      </c>
      <c r="Q76" s="96"/>
      <c r="R76" s="96"/>
      <c r="S76" s="96"/>
      <c r="T76" s="96"/>
      <c r="U76" s="96"/>
      <c r="V76" s="96"/>
      <c r="W76" s="20"/>
      <c r="X76" s="83"/>
      <c r="Y76" s="83"/>
    </row>
    <row r="77" spans="1:25" ht="12.75">
      <c r="A77" s="2"/>
      <c r="B77" s="2"/>
      <c r="C77" s="2"/>
      <c r="D77" s="7"/>
      <c r="E77" s="2"/>
      <c r="F77" s="2"/>
      <c r="G77" s="26" t="s">
        <v>122</v>
      </c>
      <c r="H77" s="97">
        <f aca="true" t="shared" si="14" ref="H77:M77">SUM(H74:H76)</f>
        <v>3760</v>
      </c>
      <c r="I77" s="97">
        <f t="shared" si="14"/>
        <v>0</v>
      </c>
      <c r="J77" s="97">
        <f t="shared" si="14"/>
        <v>3760</v>
      </c>
      <c r="K77" s="97">
        <f t="shared" si="14"/>
        <v>0</v>
      </c>
      <c r="L77" s="97">
        <f t="shared" si="14"/>
        <v>3760</v>
      </c>
      <c r="M77" s="97">
        <f t="shared" si="14"/>
        <v>0</v>
      </c>
      <c r="N77" s="97">
        <f>SUM(L77:M77)</f>
        <v>3760</v>
      </c>
      <c r="O77" s="79">
        <f>SUM(O74:O76)</f>
        <v>0</v>
      </c>
      <c r="P77" s="79">
        <f>SUM(P74:P76)</f>
        <v>3760</v>
      </c>
      <c r="Q77" s="96"/>
      <c r="R77" s="96"/>
      <c r="S77" s="96"/>
      <c r="T77" s="96"/>
      <c r="U77" s="96"/>
      <c r="V77" s="96"/>
      <c r="W77" s="20"/>
      <c r="X77" s="83"/>
      <c r="Y77" s="83"/>
    </row>
    <row r="78" spans="1:25" ht="12.75">
      <c r="A78" s="2"/>
      <c r="B78" s="2"/>
      <c r="C78" s="2"/>
      <c r="D78" s="7"/>
      <c r="E78" s="2"/>
      <c r="F78" s="2"/>
      <c r="G78" s="28"/>
      <c r="H78" s="96"/>
      <c r="I78" s="96"/>
      <c r="J78" s="96"/>
      <c r="K78" s="96"/>
      <c r="L78" s="96"/>
      <c r="M78" s="96"/>
      <c r="N78" s="96"/>
      <c r="O78" s="76"/>
      <c r="P78" s="76"/>
      <c r="Q78" s="96"/>
      <c r="R78" s="96"/>
      <c r="S78" s="96"/>
      <c r="T78" s="96"/>
      <c r="U78" s="96"/>
      <c r="V78" s="96"/>
      <c r="W78" s="20"/>
      <c r="X78" s="83"/>
      <c r="Y78" s="83"/>
    </row>
    <row r="79" spans="1:25" ht="12.75">
      <c r="A79" s="2"/>
      <c r="B79" s="2">
        <v>8</v>
      </c>
      <c r="C79" s="2"/>
      <c r="D79" s="7"/>
      <c r="E79" s="185" t="s">
        <v>130</v>
      </c>
      <c r="F79" s="185"/>
      <c r="G79" s="164"/>
      <c r="H79" s="96"/>
      <c r="I79" s="96"/>
      <c r="J79" s="96"/>
      <c r="K79" s="96"/>
      <c r="L79" s="96"/>
      <c r="M79" s="96"/>
      <c r="N79" s="96"/>
      <c r="O79" s="76"/>
      <c r="P79" s="76"/>
      <c r="Q79" s="96"/>
      <c r="R79" s="96"/>
      <c r="S79" s="96"/>
      <c r="T79" s="96"/>
      <c r="U79" s="96"/>
      <c r="V79" s="96"/>
      <c r="W79" s="20"/>
      <c r="X79" s="83"/>
      <c r="Y79" s="83"/>
    </row>
    <row r="80" spans="1:25" ht="12.75">
      <c r="A80" s="2"/>
      <c r="B80" s="2"/>
      <c r="C80" s="8" t="s">
        <v>12</v>
      </c>
      <c r="D80" s="7"/>
      <c r="E80" s="2"/>
      <c r="F80" s="164" t="s">
        <v>13</v>
      </c>
      <c r="G80" s="165"/>
      <c r="H80" s="96"/>
      <c r="I80" s="96"/>
      <c r="J80" s="96"/>
      <c r="K80" s="96"/>
      <c r="L80" s="96"/>
      <c r="M80" s="96"/>
      <c r="N80" s="96"/>
      <c r="O80" s="76"/>
      <c r="P80" s="76"/>
      <c r="Q80" s="96"/>
      <c r="R80" s="96"/>
      <c r="S80" s="96"/>
      <c r="T80" s="96"/>
      <c r="U80" s="96"/>
      <c r="V80" s="96"/>
      <c r="W80" s="20"/>
      <c r="X80" s="83"/>
      <c r="Y80" s="83"/>
    </row>
    <row r="81" spans="1:25" ht="12.75">
      <c r="A81" s="2"/>
      <c r="B81" s="2"/>
      <c r="C81" s="8"/>
      <c r="D81" s="12">
        <v>1</v>
      </c>
      <c r="E81" s="2"/>
      <c r="F81" s="2"/>
      <c r="G81" s="26" t="s">
        <v>14</v>
      </c>
      <c r="H81" s="96"/>
      <c r="I81" s="96"/>
      <c r="J81" s="96"/>
      <c r="K81" s="96"/>
      <c r="L81" s="96"/>
      <c r="M81" s="96"/>
      <c r="N81" s="96"/>
      <c r="O81" s="76"/>
      <c r="P81" s="76"/>
      <c r="Q81" s="96"/>
      <c r="R81" s="96"/>
      <c r="S81" s="96"/>
      <c r="T81" s="96"/>
      <c r="U81" s="96"/>
      <c r="V81" s="96"/>
      <c r="W81" s="20"/>
      <c r="X81" s="83"/>
      <c r="Y81" s="83"/>
    </row>
    <row r="82" spans="1:25" ht="12.75">
      <c r="A82" s="2"/>
      <c r="B82" s="2"/>
      <c r="C82" s="8"/>
      <c r="D82" s="10" t="s">
        <v>15</v>
      </c>
      <c r="E82" s="9"/>
      <c r="F82" s="9"/>
      <c r="G82" s="27" t="s">
        <v>16</v>
      </c>
      <c r="H82" s="96"/>
      <c r="I82" s="96"/>
      <c r="J82" s="96"/>
      <c r="K82" s="96"/>
      <c r="L82" s="96"/>
      <c r="M82" s="96"/>
      <c r="N82" s="96"/>
      <c r="O82" s="76"/>
      <c r="P82" s="76"/>
      <c r="Q82" s="96">
        <v>102</v>
      </c>
      <c r="R82" s="96"/>
      <c r="S82" s="96">
        <f>SUM(Q82:R82)</f>
        <v>102</v>
      </c>
      <c r="T82" s="96"/>
      <c r="U82" s="96">
        <f>SUM(S82:T82)</f>
        <v>102</v>
      </c>
      <c r="V82" s="96"/>
      <c r="W82" s="96">
        <f>SUM(U82:V82)</f>
        <v>102</v>
      </c>
      <c r="X82" s="83"/>
      <c r="Y82" s="83">
        <f>SUM(W82:X82)</f>
        <v>102</v>
      </c>
    </row>
    <row r="83" spans="1:25" ht="12.75">
      <c r="A83" s="1"/>
      <c r="B83" s="1"/>
      <c r="C83" s="14"/>
      <c r="D83" s="10" t="s">
        <v>17</v>
      </c>
      <c r="E83" s="9"/>
      <c r="F83" s="9"/>
      <c r="G83" s="27" t="s">
        <v>18</v>
      </c>
      <c r="H83" s="96"/>
      <c r="I83" s="96"/>
      <c r="J83" s="96"/>
      <c r="K83" s="96"/>
      <c r="L83" s="96"/>
      <c r="M83" s="96"/>
      <c r="N83" s="96"/>
      <c r="O83" s="76"/>
      <c r="P83" s="76"/>
      <c r="Q83" s="96">
        <v>12</v>
      </c>
      <c r="R83" s="96"/>
      <c r="S83" s="96">
        <f>SUM(Q83:R83)</f>
        <v>12</v>
      </c>
      <c r="T83" s="96"/>
      <c r="U83" s="96">
        <f>SUM(S83:T83)</f>
        <v>12</v>
      </c>
      <c r="V83" s="96"/>
      <c r="W83" s="96">
        <f>SUM(U83:V83)</f>
        <v>12</v>
      </c>
      <c r="X83" s="83"/>
      <c r="Y83" s="83">
        <f>SUM(W83:X83)</f>
        <v>12</v>
      </c>
    </row>
    <row r="84" spans="1:25" ht="12.75">
      <c r="A84" s="1"/>
      <c r="B84" s="1"/>
      <c r="C84" s="14"/>
      <c r="D84" s="10"/>
      <c r="E84" s="9"/>
      <c r="F84" s="9"/>
      <c r="G84" s="94" t="s">
        <v>408</v>
      </c>
      <c r="H84" s="96"/>
      <c r="I84" s="96"/>
      <c r="J84" s="96"/>
      <c r="K84" s="96"/>
      <c r="L84" s="96"/>
      <c r="M84" s="96"/>
      <c r="N84" s="96"/>
      <c r="O84" s="76"/>
      <c r="P84" s="76"/>
      <c r="Q84" s="96"/>
      <c r="R84" s="96"/>
      <c r="S84" s="96"/>
      <c r="T84" s="96"/>
      <c r="U84" s="96"/>
      <c r="V84" s="96"/>
      <c r="W84" s="96"/>
      <c r="X84" s="83">
        <v>2496</v>
      </c>
      <c r="Y84" s="83">
        <f>SUM(W84:X84)</f>
        <v>2496</v>
      </c>
    </row>
    <row r="85" spans="1:25" ht="12.75">
      <c r="A85" s="2"/>
      <c r="B85" s="9"/>
      <c r="C85" s="9"/>
      <c r="D85" s="7" t="s">
        <v>49</v>
      </c>
      <c r="E85" s="2"/>
      <c r="F85" s="2"/>
      <c r="G85" s="26" t="s">
        <v>50</v>
      </c>
      <c r="H85" s="96"/>
      <c r="I85" s="96"/>
      <c r="J85" s="96"/>
      <c r="K85" s="96"/>
      <c r="L85" s="96"/>
      <c r="M85" s="96"/>
      <c r="N85" s="96"/>
      <c r="O85" s="76"/>
      <c r="P85" s="76"/>
      <c r="Q85" s="96"/>
      <c r="R85" s="96"/>
      <c r="S85" s="96"/>
      <c r="T85" s="96"/>
      <c r="U85" s="96"/>
      <c r="V85" s="96"/>
      <c r="W85" s="20"/>
      <c r="X85" s="83"/>
      <c r="Y85" s="83"/>
    </row>
    <row r="86" spans="1:25" ht="12.75">
      <c r="A86" s="2"/>
      <c r="B86" s="9"/>
      <c r="C86" s="9"/>
      <c r="D86" s="10" t="s">
        <v>51</v>
      </c>
      <c r="E86" s="9"/>
      <c r="F86" s="9"/>
      <c r="G86" s="27" t="s">
        <v>52</v>
      </c>
      <c r="H86" s="96">
        <v>9</v>
      </c>
      <c r="I86" s="96"/>
      <c r="J86" s="96">
        <f>SUM(H86:I86)</f>
        <v>9</v>
      </c>
      <c r="K86" s="96"/>
      <c r="L86" s="96">
        <f>SUM(J86:K86)</f>
        <v>9</v>
      </c>
      <c r="M86" s="96"/>
      <c r="N86" s="96">
        <f>SUM(L86:M86)</f>
        <v>9</v>
      </c>
      <c r="O86" s="76">
        <v>201</v>
      </c>
      <c r="P86" s="76">
        <f>SUM(N86:O86)</f>
        <v>210</v>
      </c>
      <c r="Q86" s="96"/>
      <c r="R86" s="96"/>
      <c r="S86" s="96"/>
      <c r="T86" s="96"/>
      <c r="U86" s="96"/>
      <c r="V86" s="96"/>
      <c r="W86" s="20"/>
      <c r="X86" s="83"/>
      <c r="Y86" s="83"/>
    </row>
    <row r="87" spans="1:25" ht="12.75">
      <c r="A87" s="2"/>
      <c r="B87" s="9"/>
      <c r="C87" s="9"/>
      <c r="D87" s="10" t="s">
        <v>53</v>
      </c>
      <c r="E87" s="9"/>
      <c r="F87" s="9"/>
      <c r="G87" s="27" t="s">
        <v>54</v>
      </c>
      <c r="H87" s="96">
        <v>4</v>
      </c>
      <c r="I87" s="96"/>
      <c r="J87" s="96">
        <f aca="true" t="shared" si="15" ref="J87:J99">SUM(H87:I87)</f>
        <v>4</v>
      </c>
      <c r="K87" s="96"/>
      <c r="L87" s="96">
        <f>SUM(J87:K87)</f>
        <v>4</v>
      </c>
      <c r="M87" s="96"/>
      <c r="N87" s="96">
        <f>SUM(L87:M87)</f>
        <v>4</v>
      </c>
      <c r="O87" s="76">
        <v>54</v>
      </c>
      <c r="P87" s="76">
        <f>SUM(N87:O87)</f>
        <v>58</v>
      </c>
      <c r="Q87" s="96"/>
      <c r="R87" s="96"/>
      <c r="S87" s="96"/>
      <c r="T87" s="96"/>
      <c r="U87" s="96"/>
      <c r="V87" s="96"/>
      <c r="W87" s="20"/>
      <c r="X87" s="83"/>
      <c r="Y87" s="83"/>
    </row>
    <row r="88" spans="1:25" ht="12.75">
      <c r="A88" s="2"/>
      <c r="B88" s="9"/>
      <c r="C88" s="9"/>
      <c r="D88" s="10" t="s">
        <v>55</v>
      </c>
      <c r="E88" s="9"/>
      <c r="F88" s="9"/>
      <c r="G88" s="27" t="s">
        <v>56</v>
      </c>
      <c r="H88" s="96">
        <v>5424</v>
      </c>
      <c r="I88" s="96">
        <v>-1181</v>
      </c>
      <c r="J88" s="96">
        <f t="shared" si="15"/>
        <v>4243</v>
      </c>
      <c r="K88" s="96"/>
      <c r="L88" s="96">
        <f>SUM(J88:K88)</f>
        <v>4243</v>
      </c>
      <c r="M88" s="96">
        <v>31070</v>
      </c>
      <c r="N88" s="96">
        <f>SUM(L88:M88)</f>
        <v>35313</v>
      </c>
      <c r="O88" s="76">
        <v>2241</v>
      </c>
      <c r="P88" s="76">
        <f>SUM(N88:O88)</f>
        <v>37554</v>
      </c>
      <c r="Q88" s="96"/>
      <c r="R88" s="96"/>
      <c r="S88" s="96"/>
      <c r="T88" s="96"/>
      <c r="U88" s="96"/>
      <c r="V88" s="96"/>
      <c r="W88" s="20"/>
      <c r="X88" s="83"/>
      <c r="Y88" s="83"/>
    </row>
    <row r="89" spans="1:25" ht="12.75">
      <c r="A89" s="2"/>
      <c r="B89" s="9"/>
      <c r="C89" s="9"/>
      <c r="D89" s="10" t="s">
        <v>57</v>
      </c>
      <c r="E89" s="9"/>
      <c r="F89" s="9"/>
      <c r="G89" s="27" t="s">
        <v>58</v>
      </c>
      <c r="H89" s="96">
        <v>352</v>
      </c>
      <c r="I89" s="96"/>
      <c r="J89" s="96">
        <f t="shared" si="15"/>
        <v>352</v>
      </c>
      <c r="K89" s="96"/>
      <c r="L89" s="96">
        <f>SUM(J89:K89)</f>
        <v>352</v>
      </c>
      <c r="M89" s="96">
        <v>5288</v>
      </c>
      <c r="N89" s="96">
        <f>SUM(L89:M89)</f>
        <v>5640</v>
      </c>
      <c r="O89" s="76">
        <v>-147</v>
      </c>
      <c r="P89" s="76">
        <f>SUM(N89:O89)</f>
        <v>5493</v>
      </c>
      <c r="Q89" s="96"/>
      <c r="R89" s="96"/>
      <c r="S89" s="96"/>
      <c r="T89" s="96"/>
      <c r="U89" s="96"/>
      <c r="V89" s="96"/>
      <c r="W89" s="20"/>
      <c r="X89" s="83"/>
      <c r="Y89" s="83"/>
    </row>
    <row r="90" spans="1:25" ht="12.75">
      <c r="A90" s="2"/>
      <c r="B90" s="9"/>
      <c r="C90" s="2" t="s">
        <v>83</v>
      </c>
      <c r="D90" s="10"/>
      <c r="E90" s="9"/>
      <c r="F90" s="164" t="s">
        <v>84</v>
      </c>
      <c r="G90" s="165"/>
      <c r="H90" s="96"/>
      <c r="I90" s="96"/>
      <c r="J90" s="96"/>
      <c r="K90" s="96"/>
      <c r="L90" s="96"/>
      <c r="M90" s="96"/>
      <c r="N90" s="96"/>
      <c r="O90" s="76"/>
      <c r="P90" s="76"/>
      <c r="Q90" s="96"/>
      <c r="R90" s="96"/>
      <c r="S90" s="96"/>
      <c r="T90" s="96"/>
      <c r="U90" s="96"/>
      <c r="V90" s="96"/>
      <c r="W90" s="20"/>
      <c r="X90" s="83"/>
      <c r="Y90" s="83"/>
    </row>
    <row r="91" spans="1:25" ht="12.75">
      <c r="A91" s="2"/>
      <c r="B91" s="9"/>
      <c r="C91" s="9"/>
      <c r="D91" s="7" t="s">
        <v>85</v>
      </c>
      <c r="E91" s="2"/>
      <c r="F91" s="2"/>
      <c r="G91" s="26" t="s">
        <v>86</v>
      </c>
      <c r="H91" s="96"/>
      <c r="I91" s="96"/>
      <c r="J91" s="96"/>
      <c r="K91" s="96"/>
      <c r="L91" s="96"/>
      <c r="M91" s="96"/>
      <c r="N91" s="96"/>
      <c r="O91" s="76"/>
      <c r="P91" s="76"/>
      <c r="Q91" s="96"/>
      <c r="R91" s="96"/>
      <c r="S91" s="96"/>
      <c r="T91" s="96"/>
      <c r="U91" s="96"/>
      <c r="V91" s="96"/>
      <c r="W91" s="20"/>
      <c r="X91" s="83"/>
      <c r="Y91" s="83"/>
    </row>
    <row r="92" spans="1:25" ht="12.75">
      <c r="A92" s="2"/>
      <c r="B92" s="9"/>
      <c r="C92" s="9"/>
      <c r="D92" s="10" t="s">
        <v>17</v>
      </c>
      <c r="E92" s="9"/>
      <c r="F92" s="9"/>
      <c r="G92" s="28" t="s">
        <v>131</v>
      </c>
      <c r="H92" s="96"/>
      <c r="I92" s="96"/>
      <c r="J92" s="96"/>
      <c r="K92" s="96"/>
      <c r="L92" s="96"/>
      <c r="M92" s="96"/>
      <c r="N92" s="96"/>
      <c r="O92" s="76"/>
      <c r="P92" s="76"/>
      <c r="Q92" s="96"/>
      <c r="R92" s="96"/>
      <c r="S92" s="96"/>
      <c r="T92" s="96"/>
      <c r="U92" s="96"/>
      <c r="V92" s="96"/>
      <c r="W92" s="20"/>
      <c r="X92" s="83"/>
      <c r="Y92" s="83"/>
    </row>
    <row r="93" spans="1:25" ht="12.75">
      <c r="A93" s="2"/>
      <c r="B93" s="9"/>
      <c r="C93" s="9"/>
      <c r="D93" s="10" t="s">
        <v>91</v>
      </c>
      <c r="E93" s="9"/>
      <c r="F93" s="9"/>
      <c r="G93" s="28" t="s">
        <v>92</v>
      </c>
      <c r="H93" s="96"/>
      <c r="I93" s="96"/>
      <c r="J93" s="96"/>
      <c r="K93" s="96"/>
      <c r="L93" s="96"/>
      <c r="M93" s="96"/>
      <c r="N93" s="96"/>
      <c r="O93" s="76"/>
      <c r="P93" s="76"/>
      <c r="Q93" s="96"/>
      <c r="R93" s="96"/>
      <c r="S93" s="96"/>
      <c r="T93" s="96"/>
      <c r="U93" s="96"/>
      <c r="V93" s="96"/>
      <c r="W93" s="20"/>
      <c r="X93" s="83"/>
      <c r="Y93" s="83"/>
    </row>
    <row r="94" spans="1:25" ht="12.75">
      <c r="A94" s="1"/>
      <c r="B94" s="1"/>
      <c r="C94" s="1"/>
      <c r="D94" s="13" t="s">
        <v>93</v>
      </c>
      <c r="E94" s="1"/>
      <c r="F94" s="1"/>
      <c r="G94" s="28" t="s">
        <v>94</v>
      </c>
      <c r="H94" s="96"/>
      <c r="I94" s="96"/>
      <c r="J94" s="96"/>
      <c r="K94" s="96"/>
      <c r="L94" s="96"/>
      <c r="M94" s="96"/>
      <c r="N94" s="96"/>
      <c r="O94" s="76"/>
      <c r="P94" s="76"/>
      <c r="Q94" s="96">
        <v>15</v>
      </c>
      <c r="R94" s="96"/>
      <c r="S94" s="96">
        <f>SUM(Q94:R94)</f>
        <v>15</v>
      </c>
      <c r="T94" s="96"/>
      <c r="U94" s="96">
        <f>SUM(S94:T94)</f>
        <v>15</v>
      </c>
      <c r="V94" s="96"/>
      <c r="W94" s="96">
        <f>SUM(U94:V94)</f>
        <v>15</v>
      </c>
      <c r="X94" s="83"/>
      <c r="Y94" s="83">
        <f>SUM(W94:X94)</f>
        <v>15</v>
      </c>
    </row>
    <row r="95" spans="1:25" ht="12.75">
      <c r="A95" s="2"/>
      <c r="B95" s="2"/>
      <c r="C95" s="2"/>
      <c r="D95" s="7" t="s">
        <v>19</v>
      </c>
      <c r="E95" s="2"/>
      <c r="F95" s="2"/>
      <c r="G95" s="26" t="s">
        <v>99</v>
      </c>
      <c r="H95" s="96"/>
      <c r="I95" s="96"/>
      <c r="J95" s="96"/>
      <c r="K95" s="96"/>
      <c r="L95" s="96"/>
      <c r="M95" s="96"/>
      <c r="N95" s="96"/>
      <c r="O95" s="76"/>
      <c r="P95" s="76"/>
      <c r="Q95" s="96"/>
      <c r="R95" s="96"/>
      <c r="S95" s="96"/>
      <c r="T95" s="96"/>
      <c r="U95" s="96"/>
      <c r="V95" s="96"/>
      <c r="W95" s="20"/>
      <c r="X95" s="83"/>
      <c r="Y95" s="83"/>
    </row>
    <row r="96" spans="1:25" ht="34.5" customHeight="1">
      <c r="A96" s="1"/>
      <c r="B96" s="1"/>
      <c r="C96" s="1"/>
      <c r="D96" s="13" t="s">
        <v>21</v>
      </c>
      <c r="E96" s="1"/>
      <c r="F96" s="1"/>
      <c r="G96" s="37" t="s">
        <v>132</v>
      </c>
      <c r="H96" s="96"/>
      <c r="I96" s="96">
        <v>1181</v>
      </c>
      <c r="J96" s="96">
        <f t="shared" si="15"/>
        <v>1181</v>
      </c>
      <c r="K96" s="96"/>
      <c r="L96" s="96">
        <f>SUM(J96:K96)</f>
        <v>1181</v>
      </c>
      <c r="M96" s="96">
        <v>-1181</v>
      </c>
      <c r="N96" s="96">
        <f>SUM(L96:M96)</f>
        <v>0</v>
      </c>
      <c r="O96" s="76"/>
      <c r="P96" s="76">
        <f>SUM(N96:O96)</f>
        <v>0</v>
      </c>
      <c r="Q96" s="96"/>
      <c r="R96" s="96"/>
      <c r="S96" s="96"/>
      <c r="T96" s="96"/>
      <c r="U96" s="96"/>
      <c r="V96" s="96"/>
      <c r="W96" s="20"/>
      <c r="X96" s="83"/>
      <c r="Y96" s="83"/>
    </row>
    <row r="97" spans="1:25" ht="12.75">
      <c r="A97" s="1"/>
      <c r="B97" s="1"/>
      <c r="C97" s="1"/>
      <c r="D97" s="13" t="s">
        <v>23</v>
      </c>
      <c r="E97" s="1"/>
      <c r="F97" s="1"/>
      <c r="G97" s="28" t="s">
        <v>101</v>
      </c>
      <c r="H97" s="96"/>
      <c r="I97" s="96"/>
      <c r="J97" s="96">
        <f t="shared" si="15"/>
        <v>0</v>
      </c>
      <c r="K97" s="96"/>
      <c r="L97" s="96">
        <f>SUM(J97:K97)</f>
        <v>0</v>
      </c>
      <c r="M97" s="96"/>
      <c r="N97" s="96">
        <f>SUM(L97:M97)</f>
        <v>0</v>
      </c>
      <c r="O97" s="76"/>
      <c r="P97" s="76">
        <f>SUM(N97:O97)</f>
        <v>0</v>
      </c>
      <c r="Q97" s="96"/>
      <c r="R97" s="96"/>
      <c r="S97" s="96"/>
      <c r="T97" s="96"/>
      <c r="U97" s="96"/>
      <c r="V97" s="96"/>
      <c r="W97" s="20"/>
      <c r="X97" s="83"/>
      <c r="Y97" s="83"/>
    </row>
    <row r="98" spans="1:25" ht="12.75">
      <c r="A98" s="1"/>
      <c r="B98" s="1"/>
      <c r="C98" s="1"/>
      <c r="D98" s="13" t="s">
        <v>25</v>
      </c>
      <c r="E98" s="1"/>
      <c r="F98" s="1"/>
      <c r="G98" s="28" t="s">
        <v>102</v>
      </c>
      <c r="H98" s="96"/>
      <c r="I98" s="96"/>
      <c r="J98" s="96">
        <f t="shared" si="15"/>
        <v>0</v>
      </c>
      <c r="K98" s="96"/>
      <c r="L98" s="96">
        <f>SUM(J98:K98)</f>
        <v>0</v>
      </c>
      <c r="M98" s="96"/>
      <c r="N98" s="96">
        <f>SUM(L98:M98)</f>
        <v>0</v>
      </c>
      <c r="O98" s="76"/>
      <c r="P98" s="76">
        <f>SUM(N98:O98)</f>
        <v>0</v>
      </c>
      <c r="Q98" s="96"/>
      <c r="R98" s="96"/>
      <c r="S98" s="96"/>
      <c r="T98" s="96"/>
      <c r="U98" s="96"/>
      <c r="V98" s="96"/>
      <c r="W98" s="20"/>
      <c r="X98" s="83"/>
      <c r="Y98" s="83"/>
    </row>
    <row r="99" spans="1:25" ht="12.75">
      <c r="A99" s="1"/>
      <c r="B99" s="1"/>
      <c r="C99" s="1"/>
      <c r="D99" s="15"/>
      <c r="E99" s="16"/>
      <c r="F99" s="16"/>
      <c r="G99" s="38"/>
      <c r="H99" s="96"/>
      <c r="I99" s="96"/>
      <c r="J99" s="96">
        <f t="shared" si="15"/>
        <v>0</v>
      </c>
      <c r="K99" s="96"/>
      <c r="L99" s="96">
        <f>SUM(J99:K99)</f>
        <v>0</v>
      </c>
      <c r="M99" s="96"/>
      <c r="N99" s="96">
        <f>SUM(L99:M99)</f>
        <v>0</v>
      </c>
      <c r="O99" s="76"/>
      <c r="P99" s="76">
        <f>SUM(N99:O99)</f>
        <v>0</v>
      </c>
      <c r="Q99" s="96"/>
      <c r="R99" s="96"/>
      <c r="S99" s="96"/>
      <c r="T99" s="96"/>
      <c r="U99" s="96"/>
      <c r="V99" s="96"/>
      <c r="W99" s="20"/>
      <c r="X99" s="83"/>
      <c r="Y99" s="83"/>
    </row>
    <row r="100" spans="1:25" ht="12.75">
      <c r="A100" s="1"/>
      <c r="B100" s="1"/>
      <c r="C100" s="1"/>
      <c r="D100" s="7" t="s">
        <v>61</v>
      </c>
      <c r="E100" s="2"/>
      <c r="F100" s="173" t="s">
        <v>108</v>
      </c>
      <c r="G100" s="175"/>
      <c r="H100" s="96"/>
      <c r="I100" s="96"/>
      <c r="J100" s="96"/>
      <c r="K100" s="96"/>
      <c r="L100" s="96"/>
      <c r="M100" s="96"/>
      <c r="N100" s="96"/>
      <c r="O100" s="76"/>
      <c r="P100" s="76"/>
      <c r="Q100" s="96"/>
      <c r="R100" s="96"/>
      <c r="S100" s="96"/>
      <c r="T100" s="96"/>
      <c r="U100" s="96"/>
      <c r="V100" s="96"/>
      <c r="W100" s="20"/>
      <c r="X100" s="83"/>
      <c r="Y100" s="83"/>
    </row>
    <row r="101" spans="1:25" ht="12.75">
      <c r="A101" s="1"/>
      <c r="B101" s="1"/>
      <c r="C101" s="1"/>
      <c r="D101" s="13" t="s">
        <v>63</v>
      </c>
      <c r="E101" s="1"/>
      <c r="F101" s="1"/>
      <c r="G101" s="28" t="s">
        <v>406</v>
      </c>
      <c r="H101" s="96"/>
      <c r="I101" s="96"/>
      <c r="J101" s="96"/>
      <c r="K101" s="96"/>
      <c r="L101" s="96"/>
      <c r="M101" s="96"/>
      <c r="N101" s="96"/>
      <c r="O101" s="76"/>
      <c r="P101" s="76">
        <f>SUM(O101)</f>
        <v>0</v>
      </c>
      <c r="Q101" s="96"/>
      <c r="R101" s="96"/>
      <c r="S101" s="96"/>
      <c r="T101" s="96"/>
      <c r="U101" s="96"/>
      <c r="V101" s="96"/>
      <c r="W101" s="20"/>
      <c r="X101" s="83"/>
      <c r="Y101" s="83"/>
    </row>
    <row r="102" spans="1:25" ht="12.75">
      <c r="A102" s="1"/>
      <c r="B102" s="1"/>
      <c r="C102" s="1"/>
      <c r="D102" s="7"/>
      <c r="E102" s="1"/>
      <c r="F102" s="1"/>
      <c r="G102" s="28"/>
      <c r="H102" s="96"/>
      <c r="I102" s="96"/>
      <c r="J102" s="96"/>
      <c r="K102" s="96"/>
      <c r="L102" s="96"/>
      <c r="M102" s="96"/>
      <c r="N102" s="96"/>
      <c r="O102" s="76"/>
      <c r="P102" s="76"/>
      <c r="Q102" s="96"/>
      <c r="R102" s="96"/>
      <c r="S102" s="96"/>
      <c r="T102" s="96"/>
      <c r="U102" s="96"/>
      <c r="V102" s="96"/>
      <c r="W102" s="20"/>
      <c r="X102" s="83"/>
      <c r="Y102" s="83"/>
    </row>
    <row r="103" spans="1:25" ht="12.75">
      <c r="A103" s="2"/>
      <c r="B103" s="2"/>
      <c r="C103" s="2"/>
      <c r="D103" s="7"/>
      <c r="E103" s="2"/>
      <c r="F103" s="2"/>
      <c r="G103" s="26" t="s">
        <v>122</v>
      </c>
      <c r="H103" s="97">
        <f aca="true" t="shared" si="16" ref="H103:M103">SUM(H86:H102)</f>
        <v>5789</v>
      </c>
      <c r="I103" s="97">
        <f t="shared" si="16"/>
        <v>0</v>
      </c>
      <c r="J103" s="97">
        <f t="shared" si="16"/>
        <v>5789</v>
      </c>
      <c r="K103" s="97">
        <f t="shared" si="16"/>
        <v>0</v>
      </c>
      <c r="L103" s="97">
        <f t="shared" si="16"/>
        <v>5789</v>
      </c>
      <c r="M103" s="97">
        <f t="shared" si="16"/>
        <v>35177</v>
      </c>
      <c r="N103" s="97">
        <f>SUM(L103:M103)</f>
        <v>40966</v>
      </c>
      <c r="O103" s="79">
        <f>SUM(O86:O102)</f>
        <v>2349</v>
      </c>
      <c r="P103" s="79">
        <f>SUM(P86:P102)</f>
        <v>43315</v>
      </c>
      <c r="Q103" s="97">
        <f aca="true" t="shared" si="17" ref="Q103:V103">SUM(Q82:Q102)</f>
        <v>129</v>
      </c>
      <c r="R103" s="97">
        <f t="shared" si="17"/>
        <v>0</v>
      </c>
      <c r="S103" s="97">
        <f t="shared" si="17"/>
        <v>129</v>
      </c>
      <c r="T103" s="97">
        <f t="shared" si="17"/>
        <v>0</v>
      </c>
      <c r="U103" s="97">
        <f t="shared" si="17"/>
        <v>129</v>
      </c>
      <c r="V103" s="97">
        <f t="shared" si="17"/>
        <v>0</v>
      </c>
      <c r="W103" s="97">
        <f>SUM(U103:V103)</f>
        <v>129</v>
      </c>
      <c r="X103" s="79">
        <f>SUM(X82:X102)</f>
        <v>2496</v>
      </c>
      <c r="Y103" s="79">
        <f>SUM(Y82:Y102)</f>
        <v>2625</v>
      </c>
    </row>
    <row r="104" spans="1:25" ht="12.75">
      <c r="A104" s="2"/>
      <c r="B104" s="2"/>
      <c r="C104" s="2"/>
      <c r="D104" s="7"/>
      <c r="E104" s="2"/>
      <c r="F104" s="2"/>
      <c r="G104" s="26"/>
      <c r="H104" s="96"/>
      <c r="I104" s="96"/>
      <c r="J104" s="96"/>
      <c r="K104" s="96"/>
      <c r="L104" s="97"/>
      <c r="M104" s="97"/>
      <c r="N104" s="97"/>
      <c r="O104" s="79"/>
      <c r="P104" s="79"/>
      <c r="Q104" s="96"/>
      <c r="R104" s="96"/>
      <c r="S104" s="96"/>
      <c r="T104" s="96"/>
      <c r="U104" s="96"/>
      <c r="V104" s="96"/>
      <c r="W104" s="20"/>
      <c r="X104" s="83"/>
      <c r="Y104" s="83"/>
    </row>
    <row r="105" spans="1:25" ht="12.75">
      <c r="A105" s="2"/>
      <c r="B105" s="2">
        <v>9</v>
      </c>
      <c r="C105" s="2"/>
      <c r="D105" s="7"/>
      <c r="E105" s="185" t="s">
        <v>133</v>
      </c>
      <c r="F105" s="185"/>
      <c r="G105" s="164"/>
      <c r="H105" s="96"/>
      <c r="I105" s="96"/>
      <c r="J105" s="96"/>
      <c r="K105" s="96"/>
      <c r="L105" s="97"/>
      <c r="M105" s="97"/>
      <c r="N105" s="97"/>
      <c r="O105" s="79"/>
      <c r="P105" s="79"/>
      <c r="Q105" s="96"/>
      <c r="R105" s="96"/>
      <c r="S105" s="96"/>
      <c r="T105" s="96"/>
      <c r="U105" s="96"/>
      <c r="V105" s="96"/>
      <c r="W105" s="20"/>
      <c r="X105" s="83"/>
      <c r="Y105" s="83"/>
    </row>
    <row r="106" spans="1:25" ht="12.75">
      <c r="A106" s="2"/>
      <c r="B106" s="2"/>
      <c r="C106" s="8" t="s">
        <v>12</v>
      </c>
      <c r="D106" s="7"/>
      <c r="E106" s="2"/>
      <c r="F106" s="164" t="s">
        <v>13</v>
      </c>
      <c r="G106" s="165"/>
      <c r="H106" s="96"/>
      <c r="I106" s="96"/>
      <c r="J106" s="96"/>
      <c r="K106" s="96"/>
      <c r="L106" s="97"/>
      <c r="M106" s="97"/>
      <c r="N106" s="97"/>
      <c r="O106" s="79"/>
      <c r="P106" s="79"/>
      <c r="Q106" s="96"/>
      <c r="R106" s="96"/>
      <c r="S106" s="96"/>
      <c r="T106" s="96"/>
      <c r="U106" s="96"/>
      <c r="V106" s="96"/>
      <c r="W106" s="20"/>
      <c r="X106" s="83"/>
      <c r="Y106" s="83"/>
    </row>
    <row r="107" spans="1:25" ht="12.75">
      <c r="A107" s="2"/>
      <c r="B107" s="9"/>
      <c r="C107" s="9"/>
      <c r="D107" s="7" t="s">
        <v>19</v>
      </c>
      <c r="E107" s="2"/>
      <c r="F107" s="2"/>
      <c r="G107" s="26" t="s">
        <v>20</v>
      </c>
      <c r="H107" s="96"/>
      <c r="I107" s="96"/>
      <c r="J107" s="96"/>
      <c r="K107" s="96"/>
      <c r="L107" s="97"/>
      <c r="M107" s="97"/>
      <c r="N107" s="97"/>
      <c r="O107" s="79"/>
      <c r="P107" s="79"/>
      <c r="Q107" s="96"/>
      <c r="R107" s="96"/>
      <c r="S107" s="96"/>
      <c r="T107" s="96"/>
      <c r="U107" s="96"/>
      <c r="V107" s="96"/>
      <c r="W107" s="20"/>
      <c r="X107" s="83"/>
      <c r="Y107" s="83"/>
    </row>
    <row r="108" spans="1:25" ht="12.75">
      <c r="A108" s="1"/>
      <c r="B108" s="1"/>
      <c r="C108" s="1"/>
      <c r="D108" s="13"/>
      <c r="E108" s="1"/>
      <c r="F108" s="1"/>
      <c r="G108" s="28"/>
      <c r="H108" s="96"/>
      <c r="I108" s="96"/>
      <c r="J108" s="96"/>
      <c r="K108" s="96"/>
      <c r="L108" s="97"/>
      <c r="M108" s="97"/>
      <c r="N108" s="97"/>
      <c r="O108" s="79"/>
      <c r="P108" s="79"/>
      <c r="Q108" s="96"/>
      <c r="R108" s="96"/>
      <c r="S108" s="96"/>
      <c r="T108" s="96"/>
      <c r="U108" s="96"/>
      <c r="V108" s="96"/>
      <c r="W108" s="96"/>
      <c r="X108" s="83"/>
      <c r="Y108" s="83"/>
    </row>
    <row r="109" spans="1:25" ht="12.75">
      <c r="A109" s="1"/>
      <c r="B109" s="1"/>
      <c r="C109" s="1"/>
      <c r="D109" s="13"/>
      <c r="E109" s="1"/>
      <c r="F109" s="1"/>
      <c r="G109" s="28"/>
      <c r="H109" s="96"/>
      <c r="I109" s="96"/>
      <c r="J109" s="96"/>
      <c r="K109" s="96"/>
      <c r="L109" s="97"/>
      <c r="M109" s="97"/>
      <c r="N109" s="97"/>
      <c r="O109" s="79"/>
      <c r="P109" s="79"/>
      <c r="Q109" s="96"/>
      <c r="R109" s="96"/>
      <c r="S109" s="96"/>
      <c r="T109" s="96"/>
      <c r="U109" s="96"/>
      <c r="V109" s="96"/>
      <c r="W109" s="96"/>
      <c r="X109" s="83"/>
      <c r="Y109" s="83"/>
    </row>
    <row r="110" spans="1:25" ht="12.75">
      <c r="A110" s="2"/>
      <c r="B110" s="2"/>
      <c r="C110" s="2"/>
      <c r="D110" s="7" t="s">
        <v>35</v>
      </c>
      <c r="E110" s="2"/>
      <c r="F110" s="173" t="s">
        <v>36</v>
      </c>
      <c r="G110" s="175"/>
      <c r="H110" s="96"/>
      <c r="I110" s="96"/>
      <c r="J110" s="96"/>
      <c r="K110" s="96"/>
      <c r="L110" s="97"/>
      <c r="M110" s="97"/>
      <c r="N110" s="97"/>
      <c r="O110" s="79"/>
      <c r="P110" s="79"/>
      <c r="Q110" s="96"/>
      <c r="R110" s="96"/>
      <c r="S110" s="96"/>
      <c r="T110" s="96"/>
      <c r="U110" s="96"/>
      <c r="V110" s="96"/>
      <c r="W110" s="96"/>
      <c r="X110" s="83"/>
      <c r="Y110" s="83"/>
    </row>
    <row r="111" spans="1:25" ht="12.75">
      <c r="A111" s="1"/>
      <c r="B111" s="1"/>
      <c r="C111" s="1"/>
      <c r="D111" s="13" t="s">
        <v>37</v>
      </c>
      <c r="E111" s="1"/>
      <c r="F111" s="1"/>
      <c r="G111" s="28" t="s">
        <v>38</v>
      </c>
      <c r="H111" s="96"/>
      <c r="I111" s="96"/>
      <c r="J111" s="96"/>
      <c r="K111" s="96"/>
      <c r="L111" s="97"/>
      <c r="M111" s="97"/>
      <c r="N111" s="97"/>
      <c r="O111" s="79"/>
      <c r="P111" s="79"/>
      <c r="Q111" s="96">
        <v>19923</v>
      </c>
      <c r="R111" s="96"/>
      <c r="S111" s="96">
        <f aca="true" t="shared" si="18" ref="S111:S116">SUM(Q111:R111)</f>
        <v>19923</v>
      </c>
      <c r="T111" s="96"/>
      <c r="U111" s="96">
        <f aca="true" t="shared" si="19" ref="U111:U116">SUM(S111:T111)</f>
        <v>19923</v>
      </c>
      <c r="V111" s="96"/>
      <c r="W111" s="96">
        <f aca="true" t="shared" si="20" ref="W111:W136">SUM(U111:V111)</f>
        <v>19923</v>
      </c>
      <c r="X111" s="83"/>
      <c r="Y111" s="83">
        <f>SUM(W111:X111)</f>
        <v>19923</v>
      </c>
    </row>
    <row r="112" spans="1:25" ht="45">
      <c r="A112" s="1"/>
      <c r="B112" s="1"/>
      <c r="C112" s="1"/>
      <c r="D112" s="13" t="s">
        <v>39</v>
      </c>
      <c r="E112" s="1"/>
      <c r="F112" s="1"/>
      <c r="G112" s="33" t="s">
        <v>40</v>
      </c>
      <c r="H112" s="96"/>
      <c r="I112" s="96"/>
      <c r="J112" s="96"/>
      <c r="K112" s="96"/>
      <c r="L112" s="97"/>
      <c r="M112" s="97"/>
      <c r="N112" s="97"/>
      <c r="O112" s="79"/>
      <c r="P112" s="79"/>
      <c r="Q112" s="96">
        <v>23580</v>
      </c>
      <c r="R112" s="96"/>
      <c r="S112" s="96">
        <f t="shared" si="18"/>
        <v>23580</v>
      </c>
      <c r="T112" s="96"/>
      <c r="U112" s="96">
        <f t="shared" si="19"/>
        <v>23580</v>
      </c>
      <c r="V112" s="96">
        <v>-2308</v>
      </c>
      <c r="W112" s="96">
        <f t="shared" si="20"/>
        <v>21272</v>
      </c>
      <c r="X112" s="83"/>
      <c r="Y112" s="83">
        <f aca="true" t="shared" si="21" ref="Y112:Y135">SUM(W112:X112)</f>
        <v>21272</v>
      </c>
    </row>
    <row r="113" spans="1:25" ht="22.5">
      <c r="A113" s="1"/>
      <c r="B113" s="1"/>
      <c r="C113" s="1"/>
      <c r="D113" s="13" t="s">
        <v>41</v>
      </c>
      <c r="E113" s="1"/>
      <c r="F113" s="1"/>
      <c r="G113" s="33" t="s">
        <v>42</v>
      </c>
      <c r="H113" s="96"/>
      <c r="I113" s="96"/>
      <c r="J113" s="96"/>
      <c r="K113" s="96"/>
      <c r="L113" s="97"/>
      <c r="M113" s="97"/>
      <c r="N113" s="97"/>
      <c r="O113" s="79"/>
      <c r="P113" s="79"/>
      <c r="Q113" s="96">
        <v>2557</v>
      </c>
      <c r="R113" s="96"/>
      <c r="S113" s="96">
        <f t="shared" si="18"/>
        <v>2557</v>
      </c>
      <c r="T113" s="96"/>
      <c r="U113" s="96">
        <f t="shared" si="19"/>
        <v>2557</v>
      </c>
      <c r="V113" s="96"/>
      <c r="W113" s="96">
        <f t="shared" si="20"/>
        <v>2557</v>
      </c>
      <c r="X113" s="83"/>
      <c r="Y113" s="83">
        <f t="shared" si="21"/>
        <v>2557</v>
      </c>
    </row>
    <row r="114" spans="1:25" ht="22.5">
      <c r="A114" s="1"/>
      <c r="B114" s="1"/>
      <c r="C114" s="1"/>
      <c r="D114" s="13" t="s">
        <v>43</v>
      </c>
      <c r="E114" s="1"/>
      <c r="F114" s="1"/>
      <c r="G114" s="33" t="s">
        <v>44</v>
      </c>
      <c r="H114" s="96"/>
      <c r="I114" s="96"/>
      <c r="J114" s="96"/>
      <c r="K114" s="96"/>
      <c r="L114" s="97"/>
      <c r="M114" s="97"/>
      <c r="N114" s="97"/>
      <c r="O114" s="79"/>
      <c r="P114" s="79"/>
      <c r="Q114" s="96">
        <v>9427</v>
      </c>
      <c r="R114" s="96"/>
      <c r="S114" s="96">
        <f t="shared" si="18"/>
        <v>9427</v>
      </c>
      <c r="T114" s="96"/>
      <c r="U114" s="96">
        <f t="shared" si="19"/>
        <v>9427</v>
      </c>
      <c r="V114" s="96">
        <v>55</v>
      </c>
      <c r="W114" s="96">
        <f t="shared" si="20"/>
        <v>9482</v>
      </c>
      <c r="X114" s="83"/>
      <c r="Y114" s="83">
        <f t="shared" si="21"/>
        <v>9482</v>
      </c>
    </row>
    <row r="115" spans="1:25" ht="22.5">
      <c r="A115" s="1"/>
      <c r="B115" s="1"/>
      <c r="C115" s="1"/>
      <c r="D115" s="13" t="s">
        <v>45</v>
      </c>
      <c r="E115" s="1"/>
      <c r="F115" s="1"/>
      <c r="G115" s="33" t="s">
        <v>46</v>
      </c>
      <c r="H115" s="96"/>
      <c r="I115" s="96"/>
      <c r="J115" s="96"/>
      <c r="K115" s="96"/>
      <c r="L115" s="97"/>
      <c r="M115" s="97"/>
      <c r="N115" s="97"/>
      <c r="O115" s="79"/>
      <c r="P115" s="79"/>
      <c r="Q115" s="96">
        <v>1502</v>
      </c>
      <c r="R115" s="96"/>
      <c r="S115" s="96">
        <f t="shared" si="18"/>
        <v>1502</v>
      </c>
      <c r="T115" s="96"/>
      <c r="U115" s="96">
        <f t="shared" si="19"/>
        <v>1502</v>
      </c>
      <c r="V115" s="96"/>
      <c r="W115" s="96">
        <f t="shared" si="20"/>
        <v>1502</v>
      </c>
      <c r="X115" s="83"/>
      <c r="Y115" s="83">
        <f t="shared" si="21"/>
        <v>1502</v>
      </c>
    </row>
    <row r="116" spans="1:25" ht="22.5">
      <c r="A116" s="17"/>
      <c r="B116" s="1"/>
      <c r="C116" s="1"/>
      <c r="D116" s="13" t="s">
        <v>47</v>
      </c>
      <c r="E116" s="1"/>
      <c r="F116" s="1"/>
      <c r="G116" s="33" t="s">
        <v>48</v>
      </c>
      <c r="H116" s="96"/>
      <c r="I116" s="96"/>
      <c r="J116" s="96"/>
      <c r="K116" s="96"/>
      <c r="L116" s="97"/>
      <c r="M116" s="97"/>
      <c r="N116" s="97"/>
      <c r="O116" s="79"/>
      <c r="P116" s="79"/>
      <c r="Q116" s="96">
        <v>712</v>
      </c>
      <c r="R116" s="96"/>
      <c r="S116" s="96">
        <f t="shared" si="18"/>
        <v>712</v>
      </c>
      <c r="T116" s="96"/>
      <c r="U116" s="96">
        <f t="shared" si="19"/>
        <v>712</v>
      </c>
      <c r="V116" s="96"/>
      <c r="W116" s="96">
        <f t="shared" si="20"/>
        <v>712</v>
      </c>
      <c r="X116" s="83"/>
      <c r="Y116" s="83">
        <f t="shared" si="21"/>
        <v>712</v>
      </c>
    </row>
    <row r="117" spans="1:25" ht="12.75">
      <c r="A117" s="17"/>
      <c r="B117" s="1"/>
      <c r="C117" s="1"/>
      <c r="D117" s="13"/>
      <c r="E117" s="1"/>
      <c r="F117" s="1"/>
      <c r="G117" s="33" t="s">
        <v>323</v>
      </c>
      <c r="H117" s="96"/>
      <c r="I117" s="96"/>
      <c r="J117" s="96"/>
      <c r="K117" s="96"/>
      <c r="L117" s="97"/>
      <c r="M117" s="97"/>
      <c r="N117" s="97"/>
      <c r="O117" s="79"/>
      <c r="P117" s="79"/>
      <c r="Q117" s="96"/>
      <c r="R117" s="96"/>
      <c r="S117" s="96"/>
      <c r="T117" s="96"/>
      <c r="U117" s="96"/>
      <c r="V117" s="96"/>
      <c r="W117" s="96"/>
      <c r="X117" s="83"/>
      <c r="Y117" s="83">
        <f t="shared" si="21"/>
        <v>0</v>
      </c>
    </row>
    <row r="118" spans="1:25" ht="22.5">
      <c r="A118" s="17"/>
      <c r="B118" s="1"/>
      <c r="C118" s="1"/>
      <c r="D118" s="13" t="s">
        <v>238</v>
      </c>
      <c r="E118" s="1"/>
      <c r="F118" s="1"/>
      <c r="G118" s="33" t="s">
        <v>364</v>
      </c>
      <c r="H118" s="96"/>
      <c r="I118" s="96"/>
      <c r="J118" s="96"/>
      <c r="K118" s="96"/>
      <c r="L118" s="97"/>
      <c r="M118" s="97"/>
      <c r="N118" s="97"/>
      <c r="O118" s="79"/>
      <c r="P118" s="79"/>
      <c r="Q118" s="96"/>
      <c r="R118" s="96"/>
      <c r="S118" s="96"/>
      <c r="T118" s="96"/>
      <c r="U118" s="96"/>
      <c r="V118" s="96">
        <v>653</v>
      </c>
      <c r="W118" s="96">
        <f t="shared" si="20"/>
        <v>653</v>
      </c>
      <c r="X118" s="83"/>
      <c r="Y118" s="83">
        <f t="shared" si="21"/>
        <v>653</v>
      </c>
    </row>
    <row r="119" spans="1:25" ht="12.75">
      <c r="A119" s="17"/>
      <c r="B119" s="1"/>
      <c r="C119" s="1"/>
      <c r="D119" s="13" t="s">
        <v>239</v>
      </c>
      <c r="E119" s="1"/>
      <c r="F119" s="1"/>
      <c r="G119" s="33" t="s">
        <v>327</v>
      </c>
      <c r="H119" s="96"/>
      <c r="I119" s="96"/>
      <c r="J119" s="96"/>
      <c r="K119" s="96"/>
      <c r="L119" s="97"/>
      <c r="M119" s="97"/>
      <c r="N119" s="97"/>
      <c r="O119" s="79"/>
      <c r="P119" s="79"/>
      <c r="Q119" s="96"/>
      <c r="R119" s="96"/>
      <c r="S119" s="96"/>
      <c r="T119" s="96"/>
      <c r="U119" s="96"/>
      <c r="V119" s="96">
        <v>22</v>
      </c>
      <c r="W119" s="96">
        <f t="shared" si="20"/>
        <v>22</v>
      </c>
      <c r="X119" s="83"/>
      <c r="Y119" s="83">
        <f t="shared" si="21"/>
        <v>22</v>
      </c>
    </row>
    <row r="120" spans="1:25" ht="22.5">
      <c r="A120" s="17"/>
      <c r="B120" s="1"/>
      <c r="C120" s="1"/>
      <c r="D120" s="13" t="s">
        <v>366</v>
      </c>
      <c r="E120" s="1"/>
      <c r="F120" s="1"/>
      <c r="G120" s="33" t="s">
        <v>362</v>
      </c>
      <c r="H120" s="96"/>
      <c r="I120" s="96"/>
      <c r="J120" s="96"/>
      <c r="K120" s="96"/>
      <c r="L120" s="97"/>
      <c r="M120" s="97"/>
      <c r="N120" s="97"/>
      <c r="O120" s="79"/>
      <c r="P120" s="79"/>
      <c r="Q120" s="96"/>
      <c r="R120" s="96"/>
      <c r="S120" s="96"/>
      <c r="T120" s="96"/>
      <c r="U120" s="96"/>
      <c r="V120" s="96">
        <v>2122</v>
      </c>
      <c r="W120" s="96">
        <f t="shared" si="20"/>
        <v>2122</v>
      </c>
      <c r="X120" s="83">
        <v>316</v>
      </c>
      <c r="Y120" s="83">
        <f t="shared" si="21"/>
        <v>2438</v>
      </c>
    </row>
    <row r="121" spans="1:25" ht="12.75">
      <c r="A121" s="17"/>
      <c r="B121" s="1"/>
      <c r="C121" s="1"/>
      <c r="D121" s="13" t="s">
        <v>367</v>
      </c>
      <c r="E121" s="1"/>
      <c r="F121" s="1"/>
      <c r="G121" s="33" t="s">
        <v>363</v>
      </c>
      <c r="H121" s="96"/>
      <c r="I121" s="96"/>
      <c r="J121" s="96"/>
      <c r="K121" s="96"/>
      <c r="L121" s="97"/>
      <c r="M121" s="97"/>
      <c r="N121" s="97"/>
      <c r="O121" s="79"/>
      <c r="P121" s="79"/>
      <c r="Q121" s="96"/>
      <c r="R121" s="96"/>
      <c r="S121" s="96"/>
      <c r="T121" s="96"/>
      <c r="U121" s="96"/>
      <c r="V121" s="96">
        <v>751</v>
      </c>
      <c r="W121" s="96">
        <f t="shared" si="20"/>
        <v>751</v>
      </c>
      <c r="X121" s="83">
        <v>884</v>
      </c>
      <c r="Y121" s="83">
        <f t="shared" si="21"/>
        <v>1635</v>
      </c>
    </row>
    <row r="122" spans="1:25" ht="12.75">
      <c r="A122" s="17"/>
      <c r="B122" s="1"/>
      <c r="C122" s="1"/>
      <c r="D122" s="13" t="s">
        <v>368</v>
      </c>
      <c r="E122" s="1"/>
      <c r="F122" s="1"/>
      <c r="G122" s="33" t="s">
        <v>330</v>
      </c>
      <c r="H122" s="96"/>
      <c r="I122" s="96"/>
      <c r="J122" s="96"/>
      <c r="K122" s="96"/>
      <c r="L122" s="97"/>
      <c r="M122" s="97"/>
      <c r="N122" s="97"/>
      <c r="O122" s="79"/>
      <c r="P122" s="79"/>
      <c r="Q122" s="96"/>
      <c r="R122" s="96"/>
      <c r="S122" s="96"/>
      <c r="T122" s="96"/>
      <c r="U122" s="96"/>
      <c r="V122" s="96">
        <v>488</v>
      </c>
      <c r="W122" s="96">
        <f t="shared" si="20"/>
        <v>488</v>
      </c>
      <c r="X122" s="83">
        <v>92</v>
      </c>
      <c r="Y122" s="83">
        <f t="shared" si="21"/>
        <v>580</v>
      </c>
    </row>
    <row r="123" spans="1:25" ht="33.75">
      <c r="A123" s="17"/>
      <c r="B123" s="1"/>
      <c r="C123" s="1"/>
      <c r="D123" s="13" t="s">
        <v>369</v>
      </c>
      <c r="E123" s="1"/>
      <c r="F123" s="1"/>
      <c r="G123" s="33" t="s">
        <v>365</v>
      </c>
      <c r="H123" s="96"/>
      <c r="I123" s="96"/>
      <c r="J123" s="96"/>
      <c r="K123" s="96"/>
      <c r="L123" s="97"/>
      <c r="M123" s="97"/>
      <c r="N123" s="97"/>
      <c r="O123" s="79"/>
      <c r="P123" s="79"/>
      <c r="Q123" s="96"/>
      <c r="R123" s="96"/>
      <c r="S123" s="96"/>
      <c r="T123" s="96"/>
      <c r="U123" s="96"/>
      <c r="V123" s="96">
        <v>1666</v>
      </c>
      <c r="W123" s="96">
        <f t="shared" si="20"/>
        <v>1666</v>
      </c>
      <c r="X123" s="83"/>
      <c r="Y123" s="83">
        <f t="shared" si="21"/>
        <v>1666</v>
      </c>
    </row>
    <row r="124" spans="1:25" ht="12.75">
      <c r="A124" s="17"/>
      <c r="B124" s="1"/>
      <c r="C124" s="1"/>
      <c r="D124" s="13" t="s">
        <v>370</v>
      </c>
      <c r="E124" s="1"/>
      <c r="F124" s="1"/>
      <c r="G124" s="33" t="s">
        <v>332</v>
      </c>
      <c r="H124" s="96"/>
      <c r="I124" s="96"/>
      <c r="J124" s="96"/>
      <c r="K124" s="96"/>
      <c r="L124" s="97"/>
      <c r="M124" s="97"/>
      <c r="N124" s="97"/>
      <c r="O124" s="79"/>
      <c r="P124" s="79"/>
      <c r="Q124" s="96"/>
      <c r="R124" s="96"/>
      <c r="S124" s="96"/>
      <c r="T124" s="96"/>
      <c r="U124" s="96"/>
      <c r="V124" s="96">
        <v>993</v>
      </c>
      <c r="W124" s="96">
        <f t="shared" si="20"/>
        <v>993</v>
      </c>
      <c r="X124" s="83"/>
      <c r="Y124" s="83">
        <f t="shared" si="21"/>
        <v>993</v>
      </c>
    </row>
    <row r="125" spans="1:25" ht="12.75">
      <c r="A125" s="17"/>
      <c r="B125" s="1"/>
      <c r="C125" s="1"/>
      <c r="D125" s="13" t="s">
        <v>371</v>
      </c>
      <c r="E125" s="1"/>
      <c r="F125" s="1"/>
      <c r="G125" s="33" t="s">
        <v>334</v>
      </c>
      <c r="H125" s="96"/>
      <c r="I125" s="96"/>
      <c r="J125" s="96"/>
      <c r="K125" s="96"/>
      <c r="L125" s="97"/>
      <c r="M125" s="97"/>
      <c r="N125" s="97"/>
      <c r="O125" s="79"/>
      <c r="P125" s="79"/>
      <c r="Q125" s="96"/>
      <c r="R125" s="96"/>
      <c r="S125" s="96"/>
      <c r="T125" s="96"/>
      <c r="U125" s="96"/>
      <c r="V125" s="96">
        <v>533</v>
      </c>
      <c r="W125" s="96">
        <f t="shared" si="20"/>
        <v>533</v>
      </c>
      <c r="X125" s="83">
        <v>5486</v>
      </c>
      <c r="Y125" s="83">
        <f t="shared" si="21"/>
        <v>6019</v>
      </c>
    </row>
    <row r="126" spans="1:25" ht="22.5">
      <c r="A126" s="17"/>
      <c r="B126" s="1"/>
      <c r="C126" s="1"/>
      <c r="D126" s="13" t="s">
        <v>372</v>
      </c>
      <c r="E126" s="1"/>
      <c r="F126" s="1"/>
      <c r="G126" s="33" t="s">
        <v>336</v>
      </c>
      <c r="H126" s="96"/>
      <c r="I126" s="96"/>
      <c r="J126" s="96"/>
      <c r="K126" s="96"/>
      <c r="L126" s="97"/>
      <c r="M126" s="97"/>
      <c r="N126" s="97"/>
      <c r="O126" s="79"/>
      <c r="P126" s="79"/>
      <c r="Q126" s="96"/>
      <c r="R126" s="96"/>
      <c r="S126" s="96"/>
      <c r="T126" s="96"/>
      <c r="U126" s="96"/>
      <c r="V126" s="96">
        <v>83</v>
      </c>
      <c r="W126" s="96">
        <f t="shared" si="20"/>
        <v>83</v>
      </c>
      <c r="X126" s="83"/>
      <c r="Y126" s="83">
        <f t="shared" si="21"/>
        <v>83</v>
      </c>
    </row>
    <row r="127" spans="1:25" ht="12.75">
      <c r="A127" s="17"/>
      <c r="B127" s="1"/>
      <c r="C127" s="1"/>
      <c r="D127" s="13"/>
      <c r="E127" s="1"/>
      <c r="F127" s="1"/>
      <c r="G127" s="33"/>
      <c r="H127" s="96"/>
      <c r="I127" s="96"/>
      <c r="J127" s="96"/>
      <c r="K127" s="96"/>
      <c r="L127" s="97"/>
      <c r="M127" s="97"/>
      <c r="N127" s="97"/>
      <c r="O127" s="79"/>
      <c r="P127" s="79"/>
      <c r="Q127" s="96"/>
      <c r="R127" s="96"/>
      <c r="S127" s="96"/>
      <c r="T127" s="96"/>
      <c r="U127" s="96"/>
      <c r="V127" s="96"/>
      <c r="W127" s="96"/>
      <c r="X127" s="83"/>
      <c r="Y127" s="83">
        <f t="shared" si="21"/>
        <v>0</v>
      </c>
    </row>
    <row r="128" spans="1:25" ht="12.75">
      <c r="A128" s="17"/>
      <c r="B128" s="1"/>
      <c r="C128" s="1"/>
      <c r="D128" s="13"/>
      <c r="E128" s="1"/>
      <c r="F128" s="1"/>
      <c r="G128" s="33"/>
      <c r="H128" s="96"/>
      <c r="I128" s="96"/>
      <c r="J128" s="96"/>
      <c r="K128" s="96"/>
      <c r="L128" s="97"/>
      <c r="M128" s="97"/>
      <c r="N128" s="97"/>
      <c r="O128" s="79"/>
      <c r="P128" s="79"/>
      <c r="Q128" s="96"/>
      <c r="R128" s="96"/>
      <c r="S128" s="96"/>
      <c r="T128" s="96"/>
      <c r="U128" s="96"/>
      <c r="V128" s="96"/>
      <c r="W128" s="96">
        <f t="shared" si="20"/>
        <v>0</v>
      </c>
      <c r="X128" s="83"/>
      <c r="Y128" s="83">
        <f t="shared" si="21"/>
        <v>0</v>
      </c>
    </row>
    <row r="129" spans="1:25" ht="12.75">
      <c r="A129" s="1"/>
      <c r="B129" s="1"/>
      <c r="C129" s="1"/>
      <c r="D129" s="7" t="s">
        <v>61</v>
      </c>
      <c r="E129" s="2"/>
      <c r="F129" s="2"/>
      <c r="G129" s="26" t="s">
        <v>62</v>
      </c>
      <c r="H129" s="96"/>
      <c r="I129" s="96"/>
      <c r="J129" s="96"/>
      <c r="K129" s="96"/>
      <c r="L129" s="97"/>
      <c r="M129" s="97"/>
      <c r="N129" s="97"/>
      <c r="O129" s="79"/>
      <c r="P129" s="79"/>
      <c r="Q129" s="96"/>
      <c r="R129" s="96"/>
      <c r="S129" s="96"/>
      <c r="T129" s="96"/>
      <c r="U129" s="96"/>
      <c r="V129" s="96"/>
      <c r="W129" s="96">
        <f t="shared" si="20"/>
        <v>0</v>
      </c>
      <c r="X129" s="83"/>
      <c r="Y129" s="83">
        <f t="shared" si="21"/>
        <v>0</v>
      </c>
    </row>
    <row r="130" spans="1:25" ht="12.75">
      <c r="A130" s="1"/>
      <c r="B130" s="1"/>
      <c r="C130" s="1"/>
      <c r="D130" s="13" t="s">
        <v>63</v>
      </c>
      <c r="E130" s="1"/>
      <c r="F130" s="1"/>
      <c r="G130" s="28" t="s">
        <v>64</v>
      </c>
      <c r="H130" s="96"/>
      <c r="I130" s="96"/>
      <c r="J130" s="96"/>
      <c r="K130" s="96"/>
      <c r="L130" s="97"/>
      <c r="M130" s="97"/>
      <c r="N130" s="97"/>
      <c r="O130" s="79"/>
      <c r="P130" s="79"/>
      <c r="Q130" s="96"/>
      <c r="R130" s="96"/>
      <c r="S130" s="96">
        <f>SUM(Q130:R130)</f>
        <v>0</v>
      </c>
      <c r="T130" s="96"/>
      <c r="U130" s="96">
        <f>SUM(S130:T130)</f>
        <v>0</v>
      </c>
      <c r="V130" s="96"/>
      <c r="W130" s="96">
        <f t="shared" si="20"/>
        <v>0</v>
      </c>
      <c r="X130" s="83"/>
      <c r="Y130" s="83">
        <f t="shared" si="21"/>
        <v>0</v>
      </c>
    </row>
    <row r="131" spans="1:25" ht="12.75">
      <c r="A131" s="1"/>
      <c r="B131" s="1"/>
      <c r="C131" s="2" t="s">
        <v>83</v>
      </c>
      <c r="D131" s="10"/>
      <c r="E131" s="9"/>
      <c r="F131" s="164" t="s">
        <v>84</v>
      </c>
      <c r="G131" s="165"/>
      <c r="H131" s="96"/>
      <c r="I131" s="96"/>
      <c r="J131" s="96"/>
      <c r="K131" s="96"/>
      <c r="L131" s="97"/>
      <c r="M131" s="97"/>
      <c r="N131" s="97"/>
      <c r="O131" s="79"/>
      <c r="P131" s="79"/>
      <c r="Q131" s="96"/>
      <c r="R131" s="96"/>
      <c r="S131" s="96"/>
      <c r="T131" s="96"/>
      <c r="U131" s="96"/>
      <c r="V131" s="96"/>
      <c r="W131" s="96"/>
      <c r="X131" s="83"/>
      <c r="Y131" s="83">
        <f t="shared" si="21"/>
        <v>0</v>
      </c>
    </row>
    <row r="132" spans="1:25" ht="12.75">
      <c r="A132" s="1"/>
      <c r="B132" s="1"/>
      <c r="C132" s="9"/>
      <c r="D132" s="7" t="s">
        <v>85</v>
      </c>
      <c r="E132" s="2"/>
      <c r="F132" s="2"/>
      <c r="G132" s="26" t="s">
        <v>86</v>
      </c>
      <c r="H132" s="96"/>
      <c r="I132" s="96"/>
      <c r="J132" s="96"/>
      <c r="K132" s="96"/>
      <c r="L132" s="97"/>
      <c r="M132" s="97"/>
      <c r="N132" s="97"/>
      <c r="O132" s="79"/>
      <c r="P132" s="79"/>
      <c r="Q132" s="96"/>
      <c r="R132" s="96"/>
      <c r="S132" s="96">
        <f>SUM(Q132:R132)</f>
        <v>0</v>
      </c>
      <c r="T132" s="96"/>
      <c r="U132" s="96">
        <f>SUM(S132:T132)</f>
        <v>0</v>
      </c>
      <c r="V132" s="96"/>
      <c r="W132" s="96">
        <f t="shared" si="20"/>
        <v>0</v>
      </c>
      <c r="X132" s="83"/>
      <c r="Y132" s="83">
        <f t="shared" si="21"/>
        <v>0</v>
      </c>
    </row>
    <row r="133" spans="1:25" ht="22.5">
      <c r="A133" s="1"/>
      <c r="B133" s="1"/>
      <c r="C133" s="9"/>
      <c r="D133" s="10" t="s">
        <v>89</v>
      </c>
      <c r="E133" s="9"/>
      <c r="F133" s="9"/>
      <c r="G133" s="33" t="s">
        <v>134</v>
      </c>
      <c r="H133" s="96"/>
      <c r="I133" s="96"/>
      <c r="J133" s="96"/>
      <c r="K133" s="96"/>
      <c r="L133" s="97"/>
      <c r="M133" s="97"/>
      <c r="N133" s="97"/>
      <c r="O133" s="79"/>
      <c r="P133" s="79"/>
      <c r="Q133" s="96">
        <v>6000</v>
      </c>
      <c r="R133" s="96"/>
      <c r="S133" s="96">
        <f>SUM(Q133:R133)</f>
        <v>6000</v>
      </c>
      <c r="T133" s="96"/>
      <c r="U133" s="96">
        <f>SUM(S133:T133)</f>
        <v>6000</v>
      </c>
      <c r="V133" s="96"/>
      <c r="W133" s="96">
        <f t="shared" si="20"/>
        <v>6000</v>
      </c>
      <c r="X133" s="83"/>
      <c r="Y133" s="83">
        <f t="shared" si="21"/>
        <v>6000</v>
      </c>
    </row>
    <row r="134" spans="1:25" ht="12.75">
      <c r="A134" s="1"/>
      <c r="B134" s="1"/>
      <c r="C134" s="9"/>
      <c r="D134" s="10" t="s">
        <v>97</v>
      </c>
      <c r="E134" s="9"/>
      <c r="F134" s="9"/>
      <c r="G134" s="28" t="s">
        <v>135</v>
      </c>
      <c r="H134" s="96"/>
      <c r="I134" s="96"/>
      <c r="J134" s="96"/>
      <c r="K134" s="96"/>
      <c r="L134" s="97"/>
      <c r="M134" s="97"/>
      <c r="N134" s="97"/>
      <c r="O134" s="79"/>
      <c r="P134" s="79"/>
      <c r="Q134" s="96"/>
      <c r="R134" s="96"/>
      <c r="S134" s="96">
        <f>SUM(Q134:R134)</f>
        <v>0</v>
      </c>
      <c r="T134" s="96"/>
      <c r="U134" s="96">
        <f>SUM(S134:T134)</f>
        <v>0</v>
      </c>
      <c r="V134" s="96"/>
      <c r="W134" s="96">
        <f t="shared" si="20"/>
        <v>0</v>
      </c>
      <c r="X134" s="83"/>
      <c r="Y134" s="83">
        <f t="shared" si="21"/>
        <v>0</v>
      </c>
    </row>
    <row r="135" spans="1:25" ht="12.75">
      <c r="A135" s="1"/>
      <c r="B135" s="1"/>
      <c r="C135" s="1"/>
      <c r="D135" s="13"/>
      <c r="E135" s="1"/>
      <c r="F135" s="1"/>
      <c r="G135" s="28"/>
      <c r="H135" s="96"/>
      <c r="I135" s="96"/>
      <c r="J135" s="96"/>
      <c r="K135" s="96"/>
      <c r="L135" s="97"/>
      <c r="M135" s="97"/>
      <c r="N135" s="97"/>
      <c r="O135" s="79"/>
      <c r="P135" s="79"/>
      <c r="Q135" s="96"/>
      <c r="R135" s="96"/>
      <c r="S135" s="96">
        <f>SUM(Q135:R135)</f>
        <v>0</v>
      </c>
      <c r="T135" s="96"/>
      <c r="U135" s="96">
        <f>SUM(S135:T135)</f>
        <v>0</v>
      </c>
      <c r="V135" s="96"/>
      <c r="W135" s="96">
        <f t="shared" si="20"/>
        <v>0</v>
      </c>
      <c r="X135" s="83"/>
      <c r="Y135" s="83">
        <f t="shared" si="21"/>
        <v>0</v>
      </c>
    </row>
    <row r="136" spans="1:25" ht="12.75">
      <c r="A136" s="1"/>
      <c r="B136" s="1"/>
      <c r="C136" s="1"/>
      <c r="D136" s="13"/>
      <c r="E136" s="1"/>
      <c r="F136" s="1"/>
      <c r="G136" s="26" t="s">
        <v>122</v>
      </c>
      <c r="H136" s="96"/>
      <c r="I136" s="96"/>
      <c r="J136" s="96"/>
      <c r="K136" s="96"/>
      <c r="L136" s="97"/>
      <c r="M136" s="97"/>
      <c r="N136" s="97"/>
      <c r="O136" s="79"/>
      <c r="P136" s="79"/>
      <c r="Q136" s="97">
        <f aca="true" t="shared" si="22" ref="Q136:V136">SUM(Q108:Q135)</f>
        <v>63701</v>
      </c>
      <c r="R136" s="97">
        <f t="shared" si="22"/>
        <v>0</v>
      </c>
      <c r="S136" s="97">
        <f t="shared" si="22"/>
        <v>63701</v>
      </c>
      <c r="T136" s="97">
        <f t="shared" si="22"/>
        <v>0</v>
      </c>
      <c r="U136" s="97">
        <f t="shared" si="22"/>
        <v>63701</v>
      </c>
      <c r="V136" s="97">
        <f t="shared" si="22"/>
        <v>5058</v>
      </c>
      <c r="W136" s="97">
        <f t="shared" si="20"/>
        <v>68759</v>
      </c>
      <c r="X136" s="79">
        <f>SUM(X111:X135)</f>
        <v>6778</v>
      </c>
      <c r="Y136" s="79">
        <f>SUM(Y111:Y135)</f>
        <v>75537</v>
      </c>
    </row>
    <row r="137" spans="1:25" ht="12.75">
      <c r="A137" s="1"/>
      <c r="B137" s="1"/>
      <c r="C137" s="1"/>
      <c r="D137" s="13"/>
      <c r="E137" s="1"/>
      <c r="F137" s="1"/>
      <c r="G137" s="26"/>
      <c r="H137" s="96"/>
      <c r="I137" s="96"/>
      <c r="J137" s="96"/>
      <c r="K137" s="96"/>
      <c r="L137" s="97"/>
      <c r="M137" s="97"/>
      <c r="N137" s="97"/>
      <c r="O137" s="79"/>
      <c r="P137" s="79"/>
      <c r="Q137" s="96"/>
      <c r="R137" s="96"/>
      <c r="S137" s="96"/>
      <c r="T137" s="96"/>
      <c r="U137" s="96"/>
      <c r="V137" s="96"/>
      <c r="W137" s="20"/>
      <c r="X137" s="83"/>
      <c r="Y137" s="83"/>
    </row>
    <row r="138" spans="1:25" ht="12.75">
      <c r="A138" s="2"/>
      <c r="B138" s="2">
        <v>10</v>
      </c>
      <c r="C138" s="2"/>
      <c r="D138" s="7"/>
      <c r="E138" s="185" t="s">
        <v>136</v>
      </c>
      <c r="F138" s="185"/>
      <c r="G138" s="164"/>
      <c r="H138" s="96"/>
      <c r="I138" s="96"/>
      <c r="J138" s="96"/>
      <c r="K138" s="96"/>
      <c r="L138" s="97"/>
      <c r="M138" s="97"/>
      <c r="N138" s="97"/>
      <c r="O138" s="79"/>
      <c r="P138" s="79"/>
      <c r="Q138" s="96"/>
      <c r="R138" s="96"/>
      <c r="S138" s="96"/>
      <c r="T138" s="96"/>
      <c r="U138" s="96"/>
      <c r="V138" s="96"/>
      <c r="W138" s="20"/>
      <c r="X138" s="83"/>
      <c r="Y138" s="83"/>
    </row>
    <row r="139" spans="1:25" ht="12.75">
      <c r="A139" s="1"/>
      <c r="B139" s="1"/>
      <c r="C139" s="8" t="s">
        <v>12</v>
      </c>
      <c r="D139" s="7"/>
      <c r="E139" s="2"/>
      <c r="F139" s="164" t="s">
        <v>13</v>
      </c>
      <c r="G139" s="165"/>
      <c r="H139" s="96"/>
      <c r="I139" s="96"/>
      <c r="J139" s="96"/>
      <c r="K139" s="96"/>
      <c r="L139" s="97"/>
      <c r="M139" s="97"/>
      <c r="N139" s="97"/>
      <c r="O139" s="79"/>
      <c r="P139" s="79"/>
      <c r="Q139" s="96"/>
      <c r="R139" s="96"/>
      <c r="S139" s="96"/>
      <c r="T139" s="96"/>
      <c r="U139" s="96"/>
      <c r="V139" s="96"/>
      <c r="W139" s="20"/>
      <c r="X139" s="83"/>
      <c r="Y139" s="83"/>
    </row>
    <row r="140" spans="1:25" ht="12.75">
      <c r="A140" s="1"/>
      <c r="B140" s="1"/>
      <c r="C140" s="1"/>
      <c r="D140" s="7" t="s">
        <v>77</v>
      </c>
      <c r="E140" s="2"/>
      <c r="F140" s="2"/>
      <c r="G140" s="90" t="s">
        <v>78</v>
      </c>
      <c r="H140" s="96"/>
      <c r="I140" s="96"/>
      <c r="J140" s="96"/>
      <c r="K140" s="96"/>
      <c r="L140" s="96"/>
      <c r="M140" s="96"/>
      <c r="N140" s="96"/>
      <c r="O140" s="76"/>
      <c r="P140" s="76"/>
      <c r="Q140" s="96"/>
      <c r="R140" s="96"/>
      <c r="S140" s="96"/>
      <c r="T140" s="96"/>
      <c r="U140" s="96"/>
      <c r="V140" s="96"/>
      <c r="W140" s="20"/>
      <c r="X140" s="83"/>
      <c r="Y140" s="83"/>
    </row>
    <row r="141" spans="1:25" ht="12.75">
      <c r="A141" s="1"/>
      <c r="B141" s="1"/>
      <c r="C141" s="1"/>
      <c r="D141" s="7" t="s">
        <v>79</v>
      </c>
      <c r="E141" s="9"/>
      <c r="F141" s="9"/>
      <c r="G141" s="91" t="s">
        <v>80</v>
      </c>
      <c r="H141" s="96"/>
      <c r="I141" s="96"/>
      <c r="J141" s="96"/>
      <c r="K141" s="96"/>
      <c r="L141" s="96"/>
      <c r="M141" s="96"/>
      <c r="N141" s="96"/>
      <c r="O141" s="76"/>
      <c r="P141" s="76"/>
      <c r="Q141" s="96"/>
      <c r="R141" s="96"/>
      <c r="S141" s="96"/>
      <c r="T141" s="96"/>
      <c r="U141" s="96"/>
      <c r="V141" s="96"/>
      <c r="W141" s="20"/>
      <c r="X141" s="83"/>
      <c r="Y141" s="83"/>
    </row>
    <row r="142" spans="1:25" ht="12.75">
      <c r="A142" s="1"/>
      <c r="B142" s="1"/>
      <c r="C142" s="2" t="s">
        <v>83</v>
      </c>
      <c r="D142" s="10"/>
      <c r="E142" s="9"/>
      <c r="F142" s="164" t="s">
        <v>84</v>
      </c>
      <c r="G142" s="165"/>
      <c r="H142" s="96"/>
      <c r="I142" s="96"/>
      <c r="J142" s="96"/>
      <c r="K142" s="96"/>
      <c r="L142" s="97"/>
      <c r="M142" s="97"/>
      <c r="N142" s="97"/>
      <c r="O142" s="79"/>
      <c r="P142" s="79"/>
      <c r="Q142" s="96"/>
      <c r="R142" s="96"/>
      <c r="S142" s="96"/>
      <c r="T142" s="96"/>
      <c r="U142" s="96"/>
      <c r="V142" s="96"/>
      <c r="W142" s="20"/>
      <c r="X142" s="83"/>
      <c r="Y142" s="83"/>
    </row>
    <row r="143" spans="1:25" ht="12.75">
      <c r="A143" s="1"/>
      <c r="B143" s="1"/>
      <c r="C143" s="1"/>
      <c r="D143" s="7" t="s">
        <v>49</v>
      </c>
      <c r="E143" s="2"/>
      <c r="F143" s="2"/>
      <c r="G143" s="26" t="s">
        <v>137</v>
      </c>
      <c r="H143" s="96"/>
      <c r="I143" s="96"/>
      <c r="J143" s="96"/>
      <c r="K143" s="96"/>
      <c r="L143" s="97"/>
      <c r="M143" s="97"/>
      <c r="N143" s="97"/>
      <c r="O143" s="79"/>
      <c r="P143" s="79"/>
      <c r="Q143" s="96"/>
      <c r="R143" s="96"/>
      <c r="S143" s="96"/>
      <c r="T143" s="96"/>
      <c r="U143" s="96"/>
      <c r="V143" s="96"/>
      <c r="W143" s="20"/>
      <c r="X143" s="83"/>
      <c r="Y143" s="83"/>
    </row>
    <row r="144" spans="1:25" ht="12.75">
      <c r="A144" s="1"/>
      <c r="B144" s="1"/>
      <c r="C144" s="1"/>
      <c r="D144" s="13" t="s">
        <v>51</v>
      </c>
      <c r="E144" s="1"/>
      <c r="F144" s="1"/>
      <c r="G144" s="28" t="s">
        <v>105</v>
      </c>
      <c r="H144" s="96">
        <v>59594</v>
      </c>
      <c r="I144" s="96"/>
      <c r="J144" s="96">
        <f>SUM(H144:I144)</f>
        <v>59594</v>
      </c>
      <c r="K144" s="96"/>
      <c r="L144" s="96">
        <f>SUM(J144:K144)</f>
        <v>59594</v>
      </c>
      <c r="M144" s="96"/>
      <c r="N144" s="96">
        <f>SUM(L144:M144)</f>
        <v>59594</v>
      </c>
      <c r="O144" s="76">
        <v>-13856</v>
      </c>
      <c r="P144" s="76">
        <f>SUM(N144:O144)</f>
        <v>45738</v>
      </c>
      <c r="Q144" s="96">
        <v>59594</v>
      </c>
      <c r="R144" s="96"/>
      <c r="S144" s="96">
        <f>SUM(Q144:R144)</f>
        <v>59594</v>
      </c>
      <c r="T144" s="96"/>
      <c r="U144" s="96">
        <f>SUM(S144:T144)</f>
        <v>59594</v>
      </c>
      <c r="V144" s="96"/>
      <c r="W144" s="96">
        <f>SUM(U144:V144)</f>
        <v>59594</v>
      </c>
      <c r="X144" s="83">
        <v>-13856</v>
      </c>
      <c r="Y144" s="83">
        <f>SUM(W144:X144)</f>
        <v>45738</v>
      </c>
    </row>
    <row r="145" spans="1:25" ht="12.75">
      <c r="A145" s="1"/>
      <c r="B145" s="1"/>
      <c r="C145" s="1"/>
      <c r="D145" s="13" t="s">
        <v>53</v>
      </c>
      <c r="E145" s="1"/>
      <c r="F145" s="1"/>
      <c r="G145" s="28" t="s">
        <v>106</v>
      </c>
      <c r="H145" s="96"/>
      <c r="I145" s="96"/>
      <c r="J145" s="96">
        <f>SUM(H145:I145)</f>
        <v>0</v>
      </c>
      <c r="K145" s="96"/>
      <c r="L145" s="96">
        <f>SUM(J145:K145)</f>
        <v>0</v>
      </c>
      <c r="M145" s="96"/>
      <c r="N145" s="96">
        <f>SUM(L145:M145)</f>
        <v>0</v>
      </c>
      <c r="O145" s="76">
        <v>13856</v>
      </c>
      <c r="P145" s="76">
        <f>SUM(N145:O145)</f>
        <v>13856</v>
      </c>
      <c r="Q145" s="96"/>
      <c r="R145" s="96"/>
      <c r="S145" s="96">
        <f>SUM(Q145:R145)</f>
        <v>0</v>
      </c>
      <c r="T145" s="96"/>
      <c r="U145" s="96">
        <f>SUM(S145:T145)</f>
        <v>0</v>
      </c>
      <c r="V145" s="96"/>
      <c r="W145" s="96">
        <f>SUM(U145:V145)</f>
        <v>0</v>
      </c>
      <c r="X145" s="83">
        <v>13856</v>
      </c>
      <c r="Y145" s="83">
        <f>SUM(W145:X145)</f>
        <v>13856</v>
      </c>
    </row>
    <row r="146" spans="1:25" ht="12.75">
      <c r="A146" s="1"/>
      <c r="B146" s="1"/>
      <c r="C146" s="1"/>
      <c r="D146" s="7"/>
      <c r="E146" s="9"/>
      <c r="F146" s="9"/>
      <c r="G146" s="26"/>
      <c r="H146" s="96"/>
      <c r="I146" s="96"/>
      <c r="J146" s="96"/>
      <c r="K146" s="96"/>
      <c r="L146" s="96"/>
      <c r="M146" s="96"/>
      <c r="N146" s="96"/>
      <c r="O146" s="76"/>
      <c r="P146" s="76"/>
      <c r="Q146" s="96"/>
      <c r="R146" s="96"/>
      <c r="S146" s="96"/>
      <c r="T146" s="96"/>
      <c r="U146" s="96"/>
      <c r="V146" s="96"/>
      <c r="W146" s="96"/>
      <c r="X146" s="83"/>
      <c r="Y146" s="83">
        <f>SUM(W146:X146)</f>
        <v>0</v>
      </c>
    </row>
    <row r="147" spans="1:25" ht="12.75">
      <c r="A147" s="1"/>
      <c r="B147" s="1"/>
      <c r="C147" s="1"/>
      <c r="D147" s="7"/>
      <c r="E147" s="9"/>
      <c r="F147" s="9"/>
      <c r="G147" s="26" t="s">
        <v>122</v>
      </c>
      <c r="H147" s="97">
        <f aca="true" t="shared" si="23" ref="H147:V147">SUM(H144:H146)</f>
        <v>59594</v>
      </c>
      <c r="I147" s="97">
        <f t="shared" si="23"/>
        <v>0</v>
      </c>
      <c r="J147" s="97">
        <f t="shared" si="23"/>
        <v>59594</v>
      </c>
      <c r="K147" s="97">
        <f t="shared" si="23"/>
        <v>0</v>
      </c>
      <c r="L147" s="97">
        <f t="shared" si="23"/>
        <v>59594</v>
      </c>
      <c r="M147" s="97">
        <f t="shared" si="23"/>
        <v>0</v>
      </c>
      <c r="N147" s="97">
        <f>SUM(L147:M147)</f>
        <v>59594</v>
      </c>
      <c r="O147" s="79">
        <f>SUM(O144:O146)</f>
        <v>0</v>
      </c>
      <c r="P147" s="79">
        <f>SUM(P144:P146)</f>
        <v>59594</v>
      </c>
      <c r="Q147" s="97">
        <f t="shared" si="23"/>
        <v>59594</v>
      </c>
      <c r="R147" s="97">
        <f t="shared" si="23"/>
        <v>0</v>
      </c>
      <c r="S147" s="97">
        <f t="shared" si="23"/>
        <v>59594</v>
      </c>
      <c r="T147" s="97">
        <f t="shared" si="23"/>
        <v>0</v>
      </c>
      <c r="U147" s="97">
        <f t="shared" si="23"/>
        <v>59594</v>
      </c>
      <c r="V147" s="97">
        <f t="shared" si="23"/>
        <v>0</v>
      </c>
      <c r="W147" s="97">
        <f>SUM(U147:V147)</f>
        <v>59594</v>
      </c>
      <c r="X147" s="79">
        <f>SUM(X144:X146)</f>
        <v>0</v>
      </c>
      <c r="Y147" s="79">
        <f>SUM(Y144:Y146)</f>
        <v>59594</v>
      </c>
    </row>
    <row r="148" spans="1:25" ht="12.75">
      <c r="A148" s="1"/>
      <c r="B148" s="1"/>
      <c r="C148" s="1"/>
      <c r="D148" s="7"/>
      <c r="E148" s="9"/>
      <c r="F148" s="9"/>
      <c r="G148" s="26"/>
      <c r="H148" s="96"/>
      <c r="I148" s="96"/>
      <c r="J148" s="96"/>
      <c r="K148" s="96"/>
      <c r="L148" s="97"/>
      <c r="M148" s="97"/>
      <c r="N148" s="97"/>
      <c r="O148" s="79"/>
      <c r="P148" s="79"/>
      <c r="Q148" s="96"/>
      <c r="R148" s="96"/>
      <c r="S148" s="96"/>
      <c r="T148" s="96"/>
      <c r="U148" s="96"/>
      <c r="V148" s="96"/>
      <c r="W148" s="20"/>
      <c r="X148" s="83"/>
      <c r="Y148" s="83"/>
    </row>
    <row r="149" spans="1:25" ht="24.75" customHeight="1">
      <c r="A149" s="2"/>
      <c r="B149" s="2">
        <v>11</v>
      </c>
      <c r="C149" s="2"/>
      <c r="D149" s="7"/>
      <c r="E149" s="180" t="s">
        <v>138</v>
      </c>
      <c r="F149" s="181"/>
      <c r="G149" s="182"/>
      <c r="H149" s="96"/>
      <c r="I149" s="96"/>
      <c r="J149" s="96"/>
      <c r="K149" s="96"/>
      <c r="L149" s="97"/>
      <c r="M149" s="97"/>
      <c r="N149" s="97"/>
      <c r="O149" s="79"/>
      <c r="P149" s="79"/>
      <c r="Q149" s="96"/>
      <c r="R149" s="96"/>
      <c r="S149" s="96"/>
      <c r="T149" s="96"/>
      <c r="U149" s="96"/>
      <c r="V149" s="96"/>
      <c r="W149" s="20"/>
      <c r="X149" s="83"/>
      <c r="Y149" s="83"/>
    </row>
    <row r="150" spans="1:25" ht="12.75">
      <c r="A150" s="1"/>
      <c r="B150" s="1"/>
      <c r="C150" s="8" t="s">
        <v>12</v>
      </c>
      <c r="D150" s="7"/>
      <c r="E150" s="2"/>
      <c r="F150" s="164" t="s">
        <v>13</v>
      </c>
      <c r="G150" s="165"/>
      <c r="H150" s="96"/>
      <c r="I150" s="96"/>
      <c r="J150" s="96"/>
      <c r="K150" s="96"/>
      <c r="L150" s="97"/>
      <c r="M150" s="97"/>
      <c r="N150" s="97"/>
      <c r="O150" s="79"/>
      <c r="P150" s="79"/>
      <c r="Q150" s="96"/>
      <c r="R150" s="96"/>
      <c r="S150" s="96"/>
      <c r="T150" s="96"/>
      <c r="U150" s="96"/>
      <c r="V150" s="96"/>
      <c r="W150" s="20"/>
      <c r="X150" s="83"/>
      <c r="Y150" s="83"/>
    </row>
    <row r="151" spans="1:25" ht="12.75">
      <c r="A151" s="1"/>
      <c r="B151" s="1"/>
      <c r="C151" s="1"/>
      <c r="D151" s="7" t="s">
        <v>69</v>
      </c>
      <c r="E151" s="2"/>
      <c r="F151" s="2"/>
      <c r="G151" s="26" t="s">
        <v>70</v>
      </c>
      <c r="H151" s="96"/>
      <c r="I151" s="96"/>
      <c r="J151" s="96"/>
      <c r="K151" s="96"/>
      <c r="L151" s="97"/>
      <c r="M151" s="97"/>
      <c r="N151" s="97"/>
      <c r="O151" s="79"/>
      <c r="P151" s="79"/>
      <c r="Q151" s="96"/>
      <c r="R151" s="96"/>
      <c r="S151" s="96"/>
      <c r="T151" s="96"/>
      <c r="U151" s="96"/>
      <c r="V151" s="96"/>
      <c r="W151" s="20"/>
      <c r="X151" s="83"/>
      <c r="Y151" s="83"/>
    </row>
    <row r="152" spans="1:25" ht="103.5" customHeight="1">
      <c r="A152" s="18"/>
      <c r="B152" s="18"/>
      <c r="C152" s="18"/>
      <c r="D152" s="19" t="s">
        <v>75</v>
      </c>
      <c r="E152" s="20"/>
      <c r="F152" s="20"/>
      <c r="G152" s="87" t="s">
        <v>409</v>
      </c>
      <c r="H152" s="96">
        <v>86926</v>
      </c>
      <c r="I152" s="96"/>
      <c r="J152" s="96">
        <f>SUM(H152:I152)</f>
        <v>86926</v>
      </c>
      <c r="K152" s="96">
        <v>-500</v>
      </c>
      <c r="L152" s="96">
        <f>SUM(J152:K152)</f>
        <v>86426</v>
      </c>
      <c r="M152" s="96">
        <v>-6583</v>
      </c>
      <c r="N152" s="96">
        <f>SUM(L152:M152)</f>
        <v>79843</v>
      </c>
      <c r="O152" s="76">
        <v>6254</v>
      </c>
      <c r="P152" s="76">
        <f>SUM(N152:O152)</f>
        <v>86097</v>
      </c>
      <c r="Q152" s="96"/>
      <c r="R152" s="96"/>
      <c r="S152" s="96"/>
      <c r="T152" s="96"/>
      <c r="U152" s="96"/>
      <c r="V152" s="96"/>
      <c r="W152" s="20"/>
      <c r="X152" s="83"/>
      <c r="Y152" s="83"/>
    </row>
    <row r="153" spans="1:25" ht="12.75">
      <c r="A153" s="1"/>
      <c r="B153" s="1"/>
      <c r="C153" s="1"/>
      <c r="D153" s="7"/>
      <c r="E153" s="9"/>
      <c r="F153" s="9"/>
      <c r="G153" s="26"/>
      <c r="H153" s="96"/>
      <c r="I153" s="96"/>
      <c r="J153" s="96"/>
      <c r="K153" s="96"/>
      <c r="L153" s="97"/>
      <c r="M153" s="97"/>
      <c r="N153" s="97"/>
      <c r="O153" s="79"/>
      <c r="P153" s="79"/>
      <c r="Q153" s="96"/>
      <c r="R153" s="96"/>
      <c r="S153" s="96"/>
      <c r="T153" s="96"/>
      <c r="U153" s="96"/>
      <c r="V153" s="96"/>
      <c r="W153" s="20"/>
      <c r="X153" s="83"/>
      <c r="Y153" s="83"/>
    </row>
    <row r="154" spans="1:25" ht="12.75">
      <c r="A154" s="1"/>
      <c r="B154" s="1"/>
      <c r="C154" s="1"/>
      <c r="D154" s="7"/>
      <c r="E154" s="9"/>
      <c r="F154" s="9"/>
      <c r="G154" s="26" t="s">
        <v>122</v>
      </c>
      <c r="H154" s="97">
        <f aca="true" t="shared" si="24" ref="H154:M154">SUM(H152:H153)</f>
        <v>86926</v>
      </c>
      <c r="I154" s="97">
        <f t="shared" si="24"/>
        <v>0</v>
      </c>
      <c r="J154" s="97">
        <f t="shared" si="24"/>
        <v>86926</v>
      </c>
      <c r="K154" s="97">
        <f t="shared" si="24"/>
        <v>-500</v>
      </c>
      <c r="L154" s="97">
        <f t="shared" si="24"/>
        <v>86426</v>
      </c>
      <c r="M154" s="97">
        <f t="shared" si="24"/>
        <v>-6583</v>
      </c>
      <c r="N154" s="97">
        <f>SUM(L154:M154)</f>
        <v>79843</v>
      </c>
      <c r="O154" s="79">
        <f>SUM(O152:O153)</f>
        <v>6254</v>
      </c>
      <c r="P154" s="79">
        <f>SUM(P152:P153)</f>
        <v>86097</v>
      </c>
      <c r="Q154" s="96"/>
      <c r="R154" s="96"/>
      <c r="S154" s="96"/>
      <c r="T154" s="96"/>
      <c r="U154" s="96"/>
      <c r="V154" s="96"/>
      <c r="W154" s="20"/>
      <c r="X154" s="83"/>
      <c r="Y154" s="83"/>
    </row>
    <row r="155" spans="1:25" ht="12.75">
      <c r="A155" s="1"/>
      <c r="B155" s="1"/>
      <c r="C155" s="1"/>
      <c r="D155" s="13"/>
      <c r="E155" s="1"/>
      <c r="F155" s="1"/>
      <c r="G155" s="26"/>
      <c r="H155" s="96"/>
      <c r="I155" s="96"/>
      <c r="J155" s="96"/>
      <c r="K155" s="96"/>
      <c r="L155" s="97"/>
      <c r="M155" s="97"/>
      <c r="N155" s="97"/>
      <c r="O155" s="79"/>
      <c r="P155" s="79"/>
      <c r="Q155" s="96"/>
      <c r="R155" s="96"/>
      <c r="S155" s="96"/>
      <c r="T155" s="96"/>
      <c r="U155" s="96"/>
      <c r="V155" s="96"/>
      <c r="W155" s="20"/>
      <c r="X155" s="83"/>
      <c r="Y155" s="83"/>
    </row>
    <row r="156" spans="1:25" ht="12.75">
      <c r="A156" s="1"/>
      <c r="B156" s="2">
        <v>12</v>
      </c>
      <c r="C156" s="2"/>
      <c r="D156" s="7"/>
      <c r="E156" s="185" t="s">
        <v>139</v>
      </c>
      <c r="F156" s="185"/>
      <c r="G156" s="164"/>
      <c r="H156" s="96"/>
      <c r="I156" s="96"/>
      <c r="J156" s="96"/>
      <c r="K156" s="96"/>
      <c r="L156" s="97"/>
      <c r="M156" s="97"/>
      <c r="N156" s="97"/>
      <c r="O156" s="79"/>
      <c r="P156" s="79"/>
      <c r="Q156" s="96"/>
      <c r="R156" s="96"/>
      <c r="S156" s="96"/>
      <c r="T156" s="96"/>
      <c r="U156" s="96"/>
      <c r="V156" s="96"/>
      <c r="W156" s="20"/>
      <c r="X156" s="83"/>
      <c r="Y156" s="83"/>
    </row>
    <row r="157" spans="1:25" ht="12.75">
      <c r="A157" s="1"/>
      <c r="B157" s="2"/>
      <c r="C157" s="8" t="s">
        <v>12</v>
      </c>
      <c r="D157" s="7"/>
      <c r="E157" s="2"/>
      <c r="F157" s="164" t="s">
        <v>13</v>
      </c>
      <c r="G157" s="165"/>
      <c r="H157" s="96"/>
      <c r="I157" s="96"/>
      <c r="J157" s="96"/>
      <c r="K157" s="96"/>
      <c r="L157" s="97"/>
      <c r="M157" s="97"/>
      <c r="N157" s="97"/>
      <c r="O157" s="79"/>
      <c r="P157" s="79"/>
      <c r="Q157" s="96"/>
      <c r="R157" s="96"/>
      <c r="S157" s="96"/>
      <c r="T157" s="96"/>
      <c r="U157" s="96"/>
      <c r="V157" s="96"/>
      <c r="W157" s="20"/>
      <c r="X157" s="83"/>
      <c r="Y157" s="83"/>
    </row>
    <row r="158" spans="1:25" ht="12.75">
      <c r="A158" s="2"/>
      <c r="B158" s="2"/>
      <c r="C158" s="2"/>
      <c r="D158" s="7" t="s">
        <v>49</v>
      </c>
      <c r="E158" s="2"/>
      <c r="F158" s="2"/>
      <c r="G158" s="26" t="s">
        <v>50</v>
      </c>
      <c r="H158" s="96"/>
      <c r="I158" s="96"/>
      <c r="J158" s="96"/>
      <c r="K158" s="96"/>
      <c r="L158" s="97"/>
      <c r="M158" s="97"/>
      <c r="N158" s="97"/>
      <c r="O158" s="79"/>
      <c r="P158" s="79"/>
      <c r="Q158" s="96"/>
      <c r="R158" s="96"/>
      <c r="S158" s="96"/>
      <c r="T158" s="96"/>
      <c r="U158" s="96"/>
      <c r="V158" s="96"/>
      <c r="W158" s="20"/>
      <c r="X158" s="83"/>
      <c r="Y158" s="83"/>
    </row>
    <row r="159" spans="1:25" ht="12.75">
      <c r="A159" s="2"/>
      <c r="B159" s="2"/>
      <c r="C159" s="2"/>
      <c r="D159" s="10" t="s">
        <v>55</v>
      </c>
      <c r="E159" s="9"/>
      <c r="F159" s="9"/>
      <c r="G159" s="27" t="s">
        <v>56</v>
      </c>
      <c r="H159" s="96">
        <v>254</v>
      </c>
      <c r="I159" s="96"/>
      <c r="J159" s="96">
        <f>SUM(H159:I159)</f>
        <v>254</v>
      </c>
      <c r="K159" s="96"/>
      <c r="L159" s="96">
        <f>SUM(J159:K159)</f>
        <v>254</v>
      </c>
      <c r="M159" s="96"/>
      <c r="N159" s="96">
        <f>SUM(L159:M159)</f>
        <v>254</v>
      </c>
      <c r="O159" s="76"/>
      <c r="P159" s="76">
        <f>SUM(N159:O159)</f>
        <v>254</v>
      </c>
      <c r="Q159" s="96"/>
      <c r="R159" s="96"/>
      <c r="S159" s="96"/>
      <c r="T159" s="96"/>
      <c r="U159" s="96"/>
      <c r="V159" s="96"/>
      <c r="W159" s="20"/>
      <c r="X159" s="83"/>
      <c r="Y159" s="83"/>
    </row>
    <row r="160" spans="1:25" ht="12.75">
      <c r="A160" s="2"/>
      <c r="B160" s="2"/>
      <c r="C160" s="2"/>
      <c r="D160" s="7"/>
      <c r="E160" s="2"/>
      <c r="F160" s="2"/>
      <c r="G160" s="26"/>
      <c r="H160" s="96"/>
      <c r="I160" s="96"/>
      <c r="J160" s="96">
        <f>SUM(H160:I160)</f>
        <v>0</v>
      </c>
      <c r="K160" s="96"/>
      <c r="L160" s="96">
        <f>SUM(J160:K160)</f>
        <v>0</v>
      </c>
      <c r="M160" s="96"/>
      <c r="N160" s="96">
        <f>SUM(L160:M160)</f>
        <v>0</v>
      </c>
      <c r="O160" s="76"/>
      <c r="P160" s="76">
        <f>SUM(N160:O160)</f>
        <v>0</v>
      </c>
      <c r="Q160" s="96"/>
      <c r="R160" s="96"/>
      <c r="S160" s="96"/>
      <c r="T160" s="96"/>
      <c r="U160" s="96"/>
      <c r="V160" s="96"/>
      <c r="W160" s="20"/>
      <c r="X160" s="83"/>
      <c r="Y160" s="83"/>
    </row>
    <row r="161" spans="1:25" ht="12.75">
      <c r="A161" s="2"/>
      <c r="B161" s="2"/>
      <c r="C161" s="2"/>
      <c r="D161" s="7"/>
      <c r="E161" s="2"/>
      <c r="F161" s="2"/>
      <c r="G161" s="26" t="s">
        <v>122</v>
      </c>
      <c r="H161" s="97">
        <f aca="true" t="shared" si="25" ref="H161:M161">SUM(H159:H160)</f>
        <v>254</v>
      </c>
      <c r="I161" s="97">
        <f t="shared" si="25"/>
        <v>0</v>
      </c>
      <c r="J161" s="97">
        <f t="shared" si="25"/>
        <v>254</v>
      </c>
      <c r="K161" s="97">
        <f t="shared" si="25"/>
        <v>0</v>
      </c>
      <c r="L161" s="97">
        <f t="shared" si="25"/>
        <v>254</v>
      </c>
      <c r="M161" s="97">
        <f t="shared" si="25"/>
        <v>0</v>
      </c>
      <c r="N161" s="97">
        <f>SUM(L161:M161)</f>
        <v>254</v>
      </c>
      <c r="O161" s="79">
        <f>SUM(O159:O160)</f>
        <v>0</v>
      </c>
      <c r="P161" s="79">
        <f>SUM(P159:P160)</f>
        <v>254</v>
      </c>
      <c r="Q161" s="96"/>
      <c r="R161" s="96"/>
      <c r="S161" s="96"/>
      <c r="T161" s="96"/>
      <c r="U161" s="96"/>
      <c r="V161" s="96"/>
      <c r="W161" s="20"/>
      <c r="X161" s="83"/>
      <c r="Y161" s="83"/>
    </row>
    <row r="162" spans="1:25" ht="12.75">
      <c r="A162" s="2"/>
      <c r="B162" s="2"/>
      <c r="C162" s="2"/>
      <c r="D162" s="7"/>
      <c r="E162" s="2"/>
      <c r="F162" s="2"/>
      <c r="G162" s="26"/>
      <c r="H162" s="96"/>
      <c r="I162" s="96"/>
      <c r="J162" s="96"/>
      <c r="K162" s="96"/>
      <c r="L162" s="97"/>
      <c r="M162" s="97"/>
      <c r="N162" s="97"/>
      <c r="O162" s="79"/>
      <c r="P162" s="79"/>
      <c r="Q162" s="96"/>
      <c r="R162" s="96"/>
      <c r="S162" s="96"/>
      <c r="T162" s="96"/>
      <c r="U162" s="96"/>
      <c r="V162" s="96"/>
      <c r="W162" s="20"/>
      <c r="X162" s="83"/>
      <c r="Y162" s="83"/>
    </row>
    <row r="163" spans="1:25" ht="12.75">
      <c r="A163" s="2"/>
      <c r="B163" s="2">
        <v>13</v>
      </c>
      <c r="C163" s="2"/>
      <c r="D163" s="7"/>
      <c r="E163" s="185" t="s">
        <v>140</v>
      </c>
      <c r="F163" s="185"/>
      <c r="G163" s="164"/>
      <c r="H163" s="96"/>
      <c r="I163" s="96"/>
      <c r="J163" s="96"/>
      <c r="K163" s="96"/>
      <c r="L163" s="97"/>
      <c r="M163" s="97"/>
      <c r="N163" s="97"/>
      <c r="O163" s="79"/>
      <c r="P163" s="79"/>
      <c r="Q163" s="96"/>
      <c r="R163" s="96"/>
      <c r="S163" s="96"/>
      <c r="T163" s="96"/>
      <c r="U163" s="96"/>
      <c r="V163" s="96"/>
      <c r="W163" s="20"/>
      <c r="X163" s="83"/>
      <c r="Y163" s="83"/>
    </row>
    <row r="164" spans="1:25" ht="12.75">
      <c r="A164" s="2"/>
      <c r="B164" s="2"/>
      <c r="C164" s="8" t="s">
        <v>12</v>
      </c>
      <c r="D164" s="7"/>
      <c r="E164" s="2"/>
      <c r="F164" s="164" t="s">
        <v>13</v>
      </c>
      <c r="G164" s="165"/>
      <c r="H164" s="96"/>
      <c r="I164" s="96"/>
      <c r="J164" s="96"/>
      <c r="K164" s="96"/>
      <c r="L164" s="97"/>
      <c r="M164" s="97"/>
      <c r="N164" s="97"/>
      <c r="O164" s="79"/>
      <c r="P164" s="79"/>
      <c r="Q164" s="96"/>
      <c r="R164" s="96"/>
      <c r="S164" s="96"/>
      <c r="T164" s="96"/>
      <c r="U164" s="96"/>
      <c r="V164" s="96"/>
      <c r="W164" s="20"/>
      <c r="X164" s="83"/>
      <c r="Y164" s="83"/>
    </row>
    <row r="165" spans="1:25" ht="12.75">
      <c r="A165" s="2"/>
      <c r="B165" s="2"/>
      <c r="C165" s="8"/>
      <c r="D165" s="12">
        <v>1</v>
      </c>
      <c r="E165" s="2"/>
      <c r="F165" s="2"/>
      <c r="G165" s="26" t="s">
        <v>14</v>
      </c>
      <c r="H165" s="96"/>
      <c r="I165" s="96"/>
      <c r="J165" s="96"/>
      <c r="K165" s="96"/>
      <c r="L165" s="97"/>
      <c r="M165" s="97"/>
      <c r="N165" s="97"/>
      <c r="O165" s="79"/>
      <c r="P165" s="79"/>
      <c r="Q165" s="96"/>
      <c r="R165" s="96"/>
      <c r="S165" s="96"/>
      <c r="T165" s="96"/>
      <c r="U165" s="96"/>
      <c r="V165" s="96"/>
      <c r="W165" s="20"/>
      <c r="X165" s="83"/>
      <c r="Y165" s="83"/>
    </row>
    <row r="166" spans="1:25" ht="12.75">
      <c r="A166" s="2"/>
      <c r="B166" s="2"/>
      <c r="C166" s="8"/>
      <c r="D166" s="10" t="s">
        <v>15</v>
      </c>
      <c r="E166" s="9"/>
      <c r="F166" s="9"/>
      <c r="G166" s="27" t="s">
        <v>16</v>
      </c>
      <c r="H166" s="96"/>
      <c r="I166" s="96"/>
      <c r="J166" s="96"/>
      <c r="K166" s="96"/>
      <c r="L166" s="97"/>
      <c r="M166" s="97"/>
      <c r="N166" s="97"/>
      <c r="O166" s="79"/>
      <c r="P166" s="79"/>
      <c r="Q166" s="96">
        <v>386</v>
      </c>
      <c r="R166" s="96"/>
      <c r="S166" s="96">
        <f>SUM(Q166:R166)</f>
        <v>386</v>
      </c>
      <c r="T166" s="96"/>
      <c r="U166" s="96">
        <f>SUM(S166:T166)</f>
        <v>386</v>
      </c>
      <c r="V166" s="96"/>
      <c r="W166" s="96">
        <f>SUM(U166:V166)</f>
        <v>386</v>
      </c>
      <c r="X166" s="83"/>
      <c r="Y166" s="83">
        <f>SUM(W166:X166)</f>
        <v>386</v>
      </c>
    </row>
    <row r="167" spans="1:25" ht="12.75">
      <c r="A167" s="2"/>
      <c r="B167" s="2"/>
      <c r="C167" s="8"/>
      <c r="D167" s="10" t="s">
        <v>17</v>
      </c>
      <c r="E167" s="9"/>
      <c r="F167" s="9"/>
      <c r="G167" s="27" t="s">
        <v>18</v>
      </c>
      <c r="H167" s="96"/>
      <c r="I167" s="96"/>
      <c r="J167" s="96"/>
      <c r="K167" s="96"/>
      <c r="L167" s="97"/>
      <c r="M167" s="97"/>
      <c r="N167" s="97"/>
      <c r="O167" s="79"/>
      <c r="P167" s="79"/>
      <c r="Q167" s="96">
        <v>81</v>
      </c>
      <c r="R167" s="96"/>
      <c r="S167" s="96">
        <f>SUM(Q167:R167)</f>
        <v>81</v>
      </c>
      <c r="T167" s="96"/>
      <c r="U167" s="96">
        <f>SUM(S167:T167)</f>
        <v>81</v>
      </c>
      <c r="V167" s="96"/>
      <c r="W167" s="96">
        <f>SUM(U167:V167)</f>
        <v>81</v>
      </c>
      <c r="X167" s="83"/>
      <c r="Y167" s="83">
        <f>SUM(W167:X167)</f>
        <v>81</v>
      </c>
    </row>
    <row r="168" spans="1:25" ht="12.75">
      <c r="A168" s="2"/>
      <c r="B168" s="2"/>
      <c r="C168" s="2"/>
      <c r="D168" s="7" t="s">
        <v>49</v>
      </c>
      <c r="E168" s="2"/>
      <c r="F168" s="2"/>
      <c r="G168" s="26" t="s">
        <v>50</v>
      </c>
      <c r="H168" s="96"/>
      <c r="I168" s="96"/>
      <c r="J168" s="96"/>
      <c r="K168" s="96"/>
      <c r="L168" s="97"/>
      <c r="M168" s="97"/>
      <c r="N168" s="97"/>
      <c r="O168" s="79"/>
      <c r="P168" s="79"/>
      <c r="Q168" s="96"/>
      <c r="R168" s="96"/>
      <c r="S168" s="96"/>
      <c r="T168" s="96"/>
      <c r="U168" s="96"/>
      <c r="V168" s="96"/>
      <c r="W168" s="96"/>
      <c r="X168" s="83"/>
      <c r="Y168" s="83"/>
    </row>
    <row r="169" spans="1:25" ht="12.75">
      <c r="A169" s="2"/>
      <c r="B169" s="2"/>
      <c r="C169" s="2"/>
      <c r="D169" s="10" t="s">
        <v>55</v>
      </c>
      <c r="E169" s="9"/>
      <c r="F169" s="9"/>
      <c r="G169" s="27" t="s">
        <v>56</v>
      </c>
      <c r="H169" s="96">
        <v>296</v>
      </c>
      <c r="I169" s="96"/>
      <c r="J169" s="96">
        <f>SUM(H169:I169)</f>
        <v>296</v>
      </c>
      <c r="K169" s="96"/>
      <c r="L169" s="96">
        <f>SUM(J169:K169)</f>
        <v>296</v>
      </c>
      <c r="M169" s="96"/>
      <c r="N169" s="96">
        <f>SUM(L169:M169)</f>
        <v>296</v>
      </c>
      <c r="O169" s="76"/>
      <c r="P169" s="76">
        <f>SUM(N169:O169)</f>
        <v>296</v>
      </c>
      <c r="Q169" s="96"/>
      <c r="R169" s="96"/>
      <c r="S169" s="96"/>
      <c r="T169" s="96"/>
      <c r="U169" s="96"/>
      <c r="V169" s="96"/>
      <c r="W169" s="96"/>
      <c r="X169" s="83"/>
      <c r="Y169" s="83"/>
    </row>
    <row r="170" spans="1:25" ht="12.75">
      <c r="A170" s="2"/>
      <c r="B170" s="2"/>
      <c r="C170" s="2"/>
      <c r="D170" s="10" t="s">
        <v>57</v>
      </c>
      <c r="E170" s="9"/>
      <c r="F170" s="9"/>
      <c r="G170" s="27" t="s">
        <v>58</v>
      </c>
      <c r="H170" s="96">
        <v>42</v>
      </c>
      <c r="I170" s="96"/>
      <c r="J170" s="96">
        <f>SUM(H170:I170)</f>
        <v>42</v>
      </c>
      <c r="K170" s="96"/>
      <c r="L170" s="96">
        <f>SUM(J170:K170)</f>
        <v>42</v>
      </c>
      <c r="M170" s="96"/>
      <c r="N170" s="96">
        <f>SUM(L170:M170)</f>
        <v>42</v>
      </c>
      <c r="O170" s="76"/>
      <c r="P170" s="76">
        <f>SUM(N170:O170)</f>
        <v>42</v>
      </c>
      <c r="Q170" s="96"/>
      <c r="R170" s="96"/>
      <c r="S170" s="96"/>
      <c r="T170" s="96"/>
      <c r="U170" s="96"/>
      <c r="V170" s="96"/>
      <c r="W170" s="96"/>
      <c r="X170" s="83"/>
      <c r="Y170" s="83"/>
    </row>
    <row r="171" spans="1:25" ht="12.75">
      <c r="A171" s="2"/>
      <c r="B171" s="2"/>
      <c r="C171" s="2"/>
      <c r="D171" s="7"/>
      <c r="E171" s="2"/>
      <c r="F171" s="2"/>
      <c r="G171" s="26"/>
      <c r="H171" s="96"/>
      <c r="I171" s="96"/>
      <c r="J171" s="96">
        <f>SUM(H171:I171)</f>
        <v>0</v>
      </c>
      <c r="K171" s="96"/>
      <c r="L171" s="96">
        <f>SUM(J171:K171)</f>
        <v>0</v>
      </c>
      <c r="M171" s="96"/>
      <c r="N171" s="96">
        <f>SUM(L171:M171)</f>
        <v>0</v>
      </c>
      <c r="O171" s="76"/>
      <c r="P171" s="76">
        <f>SUM(N171:O171)</f>
        <v>0</v>
      </c>
      <c r="Q171" s="96"/>
      <c r="R171" s="96"/>
      <c r="S171" s="96"/>
      <c r="T171" s="96"/>
      <c r="U171" s="96"/>
      <c r="V171" s="96"/>
      <c r="W171" s="96"/>
      <c r="X171" s="83"/>
      <c r="Y171" s="83"/>
    </row>
    <row r="172" spans="1:25" ht="12.75">
      <c r="A172" s="2"/>
      <c r="B172" s="2"/>
      <c r="C172" s="2"/>
      <c r="D172" s="7"/>
      <c r="E172" s="2"/>
      <c r="F172" s="2"/>
      <c r="G172" s="26" t="s">
        <v>122</v>
      </c>
      <c r="H172" s="97">
        <f aca="true" t="shared" si="26" ref="H172:M172">SUM(H169:H171)</f>
        <v>338</v>
      </c>
      <c r="I172" s="97">
        <f t="shared" si="26"/>
        <v>0</v>
      </c>
      <c r="J172" s="97">
        <f t="shared" si="26"/>
        <v>338</v>
      </c>
      <c r="K172" s="97">
        <f t="shared" si="26"/>
        <v>0</v>
      </c>
      <c r="L172" s="97">
        <f t="shared" si="26"/>
        <v>338</v>
      </c>
      <c r="M172" s="97">
        <f t="shared" si="26"/>
        <v>0</v>
      </c>
      <c r="N172" s="97">
        <f>SUM(L172:M172)</f>
        <v>338</v>
      </c>
      <c r="O172" s="79">
        <f>SUM(O169:O171)</f>
        <v>0</v>
      </c>
      <c r="P172" s="79">
        <f>SUM(P169:P171)</f>
        <v>338</v>
      </c>
      <c r="Q172" s="97">
        <f aca="true" t="shared" si="27" ref="Q172:V172">SUM(Q166:Q171)</f>
        <v>467</v>
      </c>
      <c r="R172" s="97">
        <f t="shared" si="27"/>
        <v>0</v>
      </c>
      <c r="S172" s="97">
        <f t="shared" si="27"/>
        <v>467</v>
      </c>
      <c r="T172" s="97">
        <f t="shared" si="27"/>
        <v>0</v>
      </c>
      <c r="U172" s="97">
        <f t="shared" si="27"/>
        <v>467</v>
      </c>
      <c r="V172" s="97">
        <f t="shared" si="27"/>
        <v>0</v>
      </c>
      <c r="W172" s="97">
        <f>SUM(U172:V172)</f>
        <v>467</v>
      </c>
      <c r="X172" s="79">
        <f>SUM(X166:X171)</f>
        <v>0</v>
      </c>
      <c r="Y172" s="79">
        <f>SUM(Y166:Y171)</f>
        <v>467</v>
      </c>
    </row>
    <row r="173" spans="1:25" ht="12.75">
      <c r="A173" s="2"/>
      <c r="B173" s="2"/>
      <c r="C173" s="2"/>
      <c r="D173" s="7"/>
      <c r="E173" s="2"/>
      <c r="F173" s="2"/>
      <c r="G173" s="26"/>
      <c r="H173" s="96"/>
      <c r="I173" s="96"/>
      <c r="J173" s="96"/>
      <c r="K173" s="96"/>
      <c r="L173" s="97"/>
      <c r="M173" s="97"/>
      <c r="N173" s="97"/>
      <c r="O173" s="79"/>
      <c r="P173" s="79"/>
      <c r="Q173" s="96"/>
      <c r="R173" s="96"/>
      <c r="S173" s="96"/>
      <c r="T173" s="96"/>
      <c r="U173" s="96"/>
      <c r="V173" s="96"/>
      <c r="W173" s="20"/>
      <c r="X173" s="83"/>
      <c r="Y173" s="83"/>
    </row>
    <row r="174" spans="1:25" ht="12.75">
      <c r="A174" s="2"/>
      <c r="B174" s="2">
        <v>14</v>
      </c>
      <c r="C174" s="2"/>
      <c r="D174" s="7"/>
      <c r="E174" s="185" t="s">
        <v>141</v>
      </c>
      <c r="F174" s="185"/>
      <c r="G174" s="164"/>
      <c r="H174" s="96"/>
      <c r="I174" s="96"/>
      <c r="J174" s="96"/>
      <c r="K174" s="96"/>
      <c r="L174" s="97"/>
      <c r="M174" s="97"/>
      <c r="N174" s="97"/>
      <c r="O174" s="79"/>
      <c r="P174" s="79"/>
      <c r="Q174" s="96"/>
      <c r="R174" s="96"/>
      <c r="S174" s="96"/>
      <c r="T174" s="96"/>
      <c r="U174" s="96"/>
      <c r="V174" s="96"/>
      <c r="W174" s="20"/>
      <c r="X174" s="83"/>
      <c r="Y174" s="83"/>
    </row>
    <row r="175" spans="1:25" ht="12.75">
      <c r="A175" s="2"/>
      <c r="B175" s="2"/>
      <c r="C175" s="8" t="s">
        <v>12</v>
      </c>
      <c r="D175" s="7"/>
      <c r="E175" s="2"/>
      <c r="F175" s="164" t="s">
        <v>13</v>
      </c>
      <c r="G175" s="165"/>
      <c r="H175" s="96"/>
      <c r="I175" s="96"/>
      <c r="J175" s="96"/>
      <c r="K175" s="96"/>
      <c r="L175" s="97"/>
      <c r="M175" s="97"/>
      <c r="N175" s="97"/>
      <c r="O175" s="79"/>
      <c r="P175" s="79"/>
      <c r="Q175" s="96"/>
      <c r="R175" s="96"/>
      <c r="S175" s="96"/>
      <c r="T175" s="96"/>
      <c r="U175" s="96"/>
      <c r="V175" s="96"/>
      <c r="W175" s="20"/>
      <c r="X175" s="83"/>
      <c r="Y175" s="83"/>
    </row>
    <row r="176" spans="1:25" ht="12.75">
      <c r="A176" s="2"/>
      <c r="B176" s="2"/>
      <c r="C176" s="8"/>
      <c r="D176" s="12">
        <v>1</v>
      </c>
      <c r="E176" s="2"/>
      <c r="F176" s="2"/>
      <c r="G176" s="26" t="s">
        <v>14</v>
      </c>
      <c r="H176" s="96"/>
      <c r="I176" s="96"/>
      <c r="J176" s="96"/>
      <c r="K176" s="96"/>
      <c r="L176" s="97"/>
      <c r="M176" s="97"/>
      <c r="N176" s="97"/>
      <c r="O176" s="79"/>
      <c r="P176" s="79"/>
      <c r="Q176" s="96"/>
      <c r="R176" s="96"/>
      <c r="S176" s="96"/>
      <c r="T176" s="96"/>
      <c r="U176" s="96"/>
      <c r="V176" s="96"/>
      <c r="W176" s="20"/>
      <c r="X176" s="83"/>
      <c r="Y176" s="83"/>
    </row>
    <row r="177" spans="1:25" ht="12.75">
      <c r="A177" s="2"/>
      <c r="B177" s="2"/>
      <c r="C177" s="8"/>
      <c r="D177" s="10" t="s">
        <v>15</v>
      </c>
      <c r="E177" s="9"/>
      <c r="F177" s="9"/>
      <c r="G177" s="27" t="s">
        <v>16</v>
      </c>
      <c r="H177" s="96"/>
      <c r="I177" s="96"/>
      <c r="J177" s="96"/>
      <c r="K177" s="96"/>
      <c r="L177" s="97"/>
      <c r="M177" s="97"/>
      <c r="N177" s="97"/>
      <c r="O177" s="79"/>
      <c r="P177" s="79"/>
      <c r="Q177" s="96">
        <v>45</v>
      </c>
      <c r="R177" s="96"/>
      <c r="S177" s="96">
        <f>SUM(Q177:R177)</f>
        <v>45</v>
      </c>
      <c r="T177" s="96"/>
      <c r="U177" s="96">
        <f>SUM(S177:T177)</f>
        <v>45</v>
      </c>
      <c r="V177" s="96"/>
      <c r="W177" s="96">
        <f>SUM(U177:V177)</f>
        <v>45</v>
      </c>
      <c r="X177" s="83"/>
      <c r="Y177" s="83">
        <f>SUM(W177:X177)</f>
        <v>45</v>
      </c>
    </row>
    <row r="178" spans="1:25" ht="12.75">
      <c r="A178" s="2"/>
      <c r="B178" s="2"/>
      <c r="C178" s="8"/>
      <c r="D178" s="10" t="s">
        <v>17</v>
      </c>
      <c r="E178" s="9"/>
      <c r="F178" s="9"/>
      <c r="G178" s="27" t="s">
        <v>18</v>
      </c>
      <c r="H178" s="96"/>
      <c r="I178" s="96"/>
      <c r="J178" s="96"/>
      <c r="K178" s="96"/>
      <c r="L178" s="97"/>
      <c r="M178" s="97"/>
      <c r="N178" s="97"/>
      <c r="O178" s="79"/>
      <c r="P178" s="79"/>
      <c r="Q178" s="96">
        <v>12</v>
      </c>
      <c r="R178" s="96"/>
      <c r="S178" s="96">
        <f>SUM(Q178:R178)</f>
        <v>12</v>
      </c>
      <c r="T178" s="96"/>
      <c r="U178" s="96">
        <f>SUM(S178:T178)</f>
        <v>12</v>
      </c>
      <c r="V178" s="96"/>
      <c r="W178" s="96">
        <f>SUM(U178:V178)</f>
        <v>12</v>
      </c>
      <c r="X178" s="83"/>
      <c r="Y178" s="83">
        <f>SUM(W178:X178)</f>
        <v>12</v>
      </c>
    </row>
    <row r="179" spans="1:25" ht="12.75">
      <c r="A179" s="2"/>
      <c r="B179" s="2"/>
      <c r="C179" s="2"/>
      <c r="D179" s="7"/>
      <c r="E179" s="2"/>
      <c r="F179" s="2"/>
      <c r="G179" s="26"/>
      <c r="H179" s="96"/>
      <c r="I179" s="96"/>
      <c r="J179" s="96"/>
      <c r="K179" s="96"/>
      <c r="L179" s="97"/>
      <c r="M179" s="97"/>
      <c r="N179" s="97"/>
      <c r="O179" s="79"/>
      <c r="P179" s="79"/>
      <c r="Q179" s="96"/>
      <c r="R179" s="96"/>
      <c r="S179" s="96"/>
      <c r="T179" s="96"/>
      <c r="U179" s="96"/>
      <c r="V179" s="96"/>
      <c r="W179" s="96"/>
      <c r="X179" s="83"/>
      <c r="Y179" s="83"/>
    </row>
    <row r="180" spans="1:25" ht="12.75">
      <c r="A180" s="2"/>
      <c r="B180" s="2"/>
      <c r="C180" s="2"/>
      <c r="D180" s="7"/>
      <c r="E180" s="2"/>
      <c r="F180" s="2"/>
      <c r="G180" s="26" t="s">
        <v>122</v>
      </c>
      <c r="H180" s="96"/>
      <c r="I180" s="96"/>
      <c r="J180" s="96"/>
      <c r="K180" s="96"/>
      <c r="L180" s="97"/>
      <c r="M180" s="97"/>
      <c r="N180" s="97"/>
      <c r="O180" s="79"/>
      <c r="P180" s="79"/>
      <c r="Q180" s="97">
        <f aca="true" t="shared" si="28" ref="Q180:V180">SUM(Q177:Q179)</f>
        <v>57</v>
      </c>
      <c r="R180" s="97">
        <f t="shared" si="28"/>
        <v>0</v>
      </c>
      <c r="S180" s="97">
        <f t="shared" si="28"/>
        <v>57</v>
      </c>
      <c r="T180" s="97">
        <f t="shared" si="28"/>
        <v>0</v>
      </c>
      <c r="U180" s="97">
        <f t="shared" si="28"/>
        <v>57</v>
      </c>
      <c r="V180" s="97">
        <f t="shared" si="28"/>
        <v>0</v>
      </c>
      <c r="W180" s="97">
        <f>SUM(U180:V180)</f>
        <v>57</v>
      </c>
      <c r="X180" s="79">
        <f>SUM(X177:X179)</f>
        <v>0</v>
      </c>
      <c r="Y180" s="79">
        <f>SUM(Y177:Y179)</f>
        <v>57</v>
      </c>
    </row>
    <row r="181" spans="1:25" ht="12.75">
      <c r="A181" s="2"/>
      <c r="B181" s="2"/>
      <c r="C181" s="2"/>
      <c r="D181" s="7"/>
      <c r="E181" s="2"/>
      <c r="F181" s="2"/>
      <c r="G181" s="26"/>
      <c r="H181" s="96"/>
      <c r="I181" s="96"/>
      <c r="J181" s="96"/>
      <c r="K181" s="96"/>
      <c r="L181" s="97"/>
      <c r="M181" s="97"/>
      <c r="N181" s="97"/>
      <c r="O181" s="79"/>
      <c r="P181" s="79"/>
      <c r="Q181" s="96"/>
      <c r="R181" s="96"/>
      <c r="S181" s="96"/>
      <c r="T181" s="96"/>
      <c r="U181" s="96"/>
      <c r="V181" s="96"/>
      <c r="W181" s="20"/>
      <c r="X181" s="83"/>
      <c r="Y181" s="83"/>
    </row>
    <row r="182" spans="1:25" ht="12.75">
      <c r="A182" s="2"/>
      <c r="B182" s="2">
        <v>15</v>
      </c>
      <c r="C182" s="2"/>
      <c r="D182" s="7"/>
      <c r="E182" s="185" t="s">
        <v>142</v>
      </c>
      <c r="F182" s="185"/>
      <c r="G182" s="164"/>
      <c r="H182" s="96"/>
      <c r="I182" s="96"/>
      <c r="J182" s="96"/>
      <c r="K182" s="96"/>
      <c r="L182" s="97"/>
      <c r="M182" s="97"/>
      <c r="N182" s="97"/>
      <c r="O182" s="79"/>
      <c r="P182" s="79"/>
      <c r="Q182" s="96"/>
      <c r="R182" s="96"/>
      <c r="S182" s="96"/>
      <c r="T182" s="96"/>
      <c r="U182" s="96"/>
      <c r="V182" s="96"/>
      <c r="W182" s="20"/>
      <c r="X182" s="83"/>
      <c r="Y182" s="83"/>
    </row>
    <row r="183" spans="1:25" ht="12.75">
      <c r="A183" s="2"/>
      <c r="B183" s="2"/>
      <c r="C183" s="8" t="s">
        <v>12</v>
      </c>
      <c r="D183" s="7"/>
      <c r="E183" s="2"/>
      <c r="F183" s="164" t="s">
        <v>13</v>
      </c>
      <c r="G183" s="165"/>
      <c r="H183" s="96"/>
      <c r="I183" s="96"/>
      <c r="J183" s="96"/>
      <c r="K183" s="96"/>
      <c r="L183" s="97"/>
      <c r="M183" s="97"/>
      <c r="N183" s="97"/>
      <c r="O183" s="79"/>
      <c r="P183" s="79"/>
      <c r="Q183" s="96"/>
      <c r="R183" s="96"/>
      <c r="S183" s="96"/>
      <c r="T183" s="96"/>
      <c r="U183" s="96"/>
      <c r="V183" s="96"/>
      <c r="W183" s="20"/>
      <c r="X183" s="83"/>
      <c r="Y183" s="83"/>
    </row>
    <row r="184" spans="1:25" ht="12.75">
      <c r="A184" s="2"/>
      <c r="B184" s="2"/>
      <c r="C184" s="2"/>
      <c r="D184" s="7" t="s">
        <v>49</v>
      </c>
      <c r="E184" s="2"/>
      <c r="F184" s="2"/>
      <c r="G184" s="26" t="s">
        <v>50</v>
      </c>
      <c r="H184" s="96"/>
      <c r="I184" s="96"/>
      <c r="J184" s="96"/>
      <c r="K184" s="96"/>
      <c r="L184" s="97"/>
      <c r="M184" s="97"/>
      <c r="N184" s="97"/>
      <c r="O184" s="79"/>
      <c r="P184" s="79"/>
      <c r="Q184" s="96"/>
      <c r="R184" s="96"/>
      <c r="S184" s="96"/>
      <c r="T184" s="96"/>
      <c r="U184" s="96"/>
      <c r="V184" s="96"/>
      <c r="W184" s="20"/>
      <c r="X184" s="83"/>
      <c r="Y184" s="83"/>
    </row>
    <row r="185" spans="1:25" ht="12.75">
      <c r="A185" s="2"/>
      <c r="B185" s="2"/>
      <c r="C185" s="2"/>
      <c r="D185" s="10" t="s">
        <v>51</v>
      </c>
      <c r="E185" s="9"/>
      <c r="F185" s="9"/>
      <c r="G185" s="27" t="s">
        <v>52</v>
      </c>
      <c r="H185" s="96">
        <v>1148</v>
      </c>
      <c r="I185" s="96"/>
      <c r="J185" s="96">
        <f>SUM(H185:I185)</f>
        <v>1148</v>
      </c>
      <c r="K185" s="96"/>
      <c r="L185" s="96">
        <f>SUM(J185:K185)</f>
        <v>1148</v>
      </c>
      <c r="M185" s="96">
        <v>249</v>
      </c>
      <c r="N185" s="96">
        <f>SUM(L185:M185)</f>
        <v>1397</v>
      </c>
      <c r="O185" s="76"/>
      <c r="P185" s="76">
        <f>SUM(N185:O185)</f>
        <v>1397</v>
      </c>
      <c r="Q185" s="96"/>
      <c r="R185" s="96"/>
      <c r="S185" s="96"/>
      <c r="T185" s="96"/>
      <c r="U185" s="96"/>
      <c r="V185" s="96"/>
      <c r="W185" s="20"/>
      <c r="X185" s="83"/>
      <c r="Y185" s="83"/>
    </row>
    <row r="186" spans="1:25" ht="12.75">
      <c r="A186" s="2"/>
      <c r="B186" s="2"/>
      <c r="C186" s="2"/>
      <c r="D186" s="10" t="s">
        <v>53</v>
      </c>
      <c r="E186" s="9"/>
      <c r="F186" s="9"/>
      <c r="G186" s="27" t="s">
        <v>54</v>
      </c>
      <c r="H186" s="96">
        <v>297</v>
      </c>
      <c r="I186" s="96"/>
      <c r="J186" s="96">
        <f>SUM(H186:I186)</f>
        <v>297</v>
      </c>
      <c r="K186" s="96"/>
      <c r="L186" s="96">
        <f>SUM(J186:K186)</f>
        <v>297</v>
      </c>
      <c r="M186" s="96">
        <v>50</v>
      </c>
      <c r="N186" s="96">
        <f>SUM(L186:M186)</f>
        <v>347</v>
      </c>
      <c r="O186" s="76"/>
      <c r="P186" s="76">
        <f>SUM(N186:O186)</f>
        <v>347</v>
      </c>
      <c r="Q186" s="96"/>
      <c r="R186" s="96"/>
      <c r="S186" s="96"/>
      <c r="T186" s="96"/>
      <c r="U186" s="96"/>
      <c r="V186" s="96"/>
      <c r="W186" s="20"/>
      <c r="X186" s="83"/>
      <c r="Y186" s="83"/>
    </row>
    <row r="187" spans="1:25" ht="12.75">
      <c r="A187" s="2"/>
      <c r="B187" s="2"/>
      <c r="C187" s="2"/>
      <c r="D187" s="10" t="s">
        <v>55</v>
      </c>
      <c r="E187" s="9"/>
      <c r="F187" s="9"/>
      <c r="G187" s="27" t="s">
        <v>56</v>
      </c>
      <c r="H187" s="96">
        <v>723</v>
      </c>
      <c r="I187" s="96"/>
      <c r="J187" s="96">
        <f>SUM(H187:I187)</f>
        <v>723</v>
      </c>
      <c r="K187" s="96"/>
      <c r="L187" s="96">
        <f>SUM(J187:K187)</f>
        <v>723</v>
      </c>
      <c r="M187" s="96"/>
      <c r="N187" s="96">
        <f>SUM(L187:M187)</f>
        <v>723</v>
      </c>
      <c r="O187" s="76"/>
      <c r="P187" s="76">
        <f>SUM(N187:O187)</f>
        <v>723</v>
      </c>
      <c r="Q187" s="96"/>
      <c r="R187" s="96"/>
      <c r="S187" s="96"/>
      <c r="T187" s="96"/>
      <c r="U187" s="96"/>
      <c r="V187" s="96"/>
      <c r="W187" s="20"/>
      <c r="X187" s="83"/>
      <c r="Y187" s="83"/>
    </row>
    <row r="188" spans="1:25" ht="12.75">
      <c r="A188" s="2"/>
      <c r="B188" s="2"/>
      <c r="C188" s="2"/>
      <c r="D188" s="10" t="s">
        <v>57</v>
      </c>
      <c r="E188" s="9"/>
      <c r="F188" s="9"/>
      <c r="G188" s="27" t="s">
        <v>58</v>
      </c>
      <c r="H188" s="96">
        <v>6</v>
      </c>
      <c r="I188" s="96"/>
      <c r="J188" s="96">
        <f>SUM(H188:I188)</f>
        <v>6</v>
      </c>
      <c r="K188" s="96"/>
      <c r="L188" s="96">
        <f>SUM(J188:K188)</f>
        <v>6</v>
      </c>
      <c r="M188" s="96"/>
      <c r="N188" s="96">
        <f>SUM(L188:M188)</f>
        <v>6</v>
      </c>
      <c r="O188" s="76"/>
      <c r="P188" s="76">
        <f>SUM(N188:O188)</f>
        <v>6</v>
      </c>
      <c r="Q188" s="96"/>
      <c r="R188" s="96"/>
      <c r="S188" s="96"/>
      <c r="T188" s="96"/>
      <c r="U188" s="96"/>
      <c r="V188" s="96"/>
      <c r="W188" s="20"/>
      <c r="X188" s="83"/>
      <c r="Y188" s="83"/>
    </row>
    <row r="189" spans="1:25" ht="12.75">
      <c r="A189" s="2"/>
      <c r="B189" s="2"/>
      <c r="C189" s="2"/>
      <c r="D189" s="7" t="s">
        <v>61</v>
      </c>
      <c r="E189" s="2"/>
      <c r="F189" s="2"/>
      <c r="G189" s="26" t="s">
        <v>62</v>
      </c>
      <c r="H189" s="96"/>
      <c r="I189" s="96"/>
      <c r="J189" s="96"/>
      <c r="K189" s="96"/>
      <c r="L189" s="97"/>
      <c r="M189" s="97"/>
      <c r="N189" s="97"/>
      <c r="O189" s="79"/>
      <c r="P189" s="79"/>
      <c r="Q189" s="96"/>
      <c r="R189" s="96"/>
      <c r="S189" s="96"/>
      <c r="T189" s="96"/>
      <c r="U189" s="96"/>
      <c r="V189" s="96"/>
      <c r="W189" s="20"/>
      <c r="X189" s="83"/>
      <c r="Y189" s="83"/>
    </row>
    <row r="190" spans="1:25" ht="12.75">
      <c r="A190" s="1"/>
      <c r="B190" s="1"/>
      <c r="C190" s="1"/>
      <c r="D190" s="13" t="s">
        <v>63</v>
      </c>
      <c r="E190" s="1"/>
      <c r="F190" s="1"/>
      <c r="G190" s="28" t="s">
        <v>64</v>
      </c>
      <c r="H190" s="96"/>
      <c r="I190" s="96"/>
      <c r="J190" s="96"/>
      <c r="K190" s="96"/>
      <c r="L190" s="97"/>
      <c r="M190" s="97"/>
      <c r="N190" s="97"/>
      <c r="O190" s="79"/>
      <c r="P190" s="79"/>
      <c r="Q190" s="96">
        <v>2300</v>
      </c>
      <c r="R190" s="96"/>
      <c r="S190" s="96">
        <f>SUM(Q190:R190)</f>
        <v>2300</v>
      </c>
      <c r="T190" s="96"/>
      <c r="U190" s="96">
        <f>SUM(S190:T190)</f>
        <v>2300</v>
      </c>
      <c r="V190" s="96"/>
      <c r="W190" s="96">
        <f>SUM(U190:V190)</f>
        <v>2300</v>
      </c>
      <c r="X190" s="83"/>
      <c r="Y190" s="83">
        <f>SUM(W190:X190)</f>
        <v>2300</v>
      </c>
    </row>
    <row r="191" spans="1:25" ht="12.75">
      <c r="A191" s="1"/>
      <c r="B191" s="1"/>
      <c r="C191" s="1"/>
      <c r="D191" s="13"/>
      <c r="E191" s="1"/>
      <c r="F191" s="1"/>
      <c r="G191" s="28"/>
      <c r="H191" s="96"/>
      <c r="I191" s="96"/>
      <c r="J191" s="96"/>
      <c r="K191" s="96"/>
      <c r="L191" s="97"/>
      <c r="M191" s="97"/>
      <c r="N191" s="97"/>
      <c r="O191" s="79"/>
      <c r="P191" s="79"/>
      <c r="Q191" s="96"/>
      <c r="R191" s="96"/>
      <c r="S191" s="96"/>
      <c r="T191" s="96"/>
      <c r="U191" s="96"/>
      <c r="V191" s="96"/>
      <c r="W191" s="20"/>
      <c r="X191" s="83"/>
      <c r="Y191" s="83"/>
    </row>
    <row r="192" spans="1:25" ht="12.75">
      <c r="A192" s="2"/>
      <c r="B192" s="2"/>
      <c r="C192" s="2"/>
      <c r="D192" s="7"/>
      <c r="E192" s="2"/>
      <c r="F192" s="2"/>
      <c r="G192" s="26" t="s">
        <v>122</v>
      </c>
      <c r="H192" s="97">
        <f aca="true" t="shared" si="29" ref="H192:M192">SUM(H185:H191)</f>
        <v>2174</v>
      </c>
      <c r="I192" s="97">
        <f t="shared" si="29"/>
        <v>0</v>
      </c>
      <c r="J192" s="97">
        <f t="shared" si="29"/>
        <v>2174</v>
      </c>
      <c r="K192" s="97">
        <f t="shared" si="29"/>
        <v>0</v>
      </c>
      <c r="L192" s="97">
        <f t="shared" si="29"/>
        <v>2174</v>
      </c>
      <c r="M192" s="97">
        <f t="shared" si="29"/>
        <v>299</v>
      </c>
      <c r="N192" s="97">
        <f>SUM(L192:M192)</f>
        <v>2473</v>
      </c>
      <c r="O192" s="79">
        <f>SUM(O185:O191)</f>
        <v>0</v>
      </c>
      <c r="P192" s="79">
        <f>SUM(P185:P191)</f>
        <v>2473</v>
      </c>
      <c r="Q192" s="97">
        <f aca="true" t="shared" si="30" ref="Q192:V192">SUM(Q190:Q191)</f>
        <v>2300</v>
      </c>
      <c r="R192" s="97">
        <f t="shared" si="30"/>
        <v>0</v>
      </c>
      <c r="S192" s="97">
        <f t="shared" si="30"/>
        <v>2300</v>
      </c>
      <c r="T192" s="97">
        <f t="shared" si="30"/>
        <v>0</v>
      </c>
      <c r="U192" s="97">
        <f t="shared" si="30"/>
        <v>2300</v>
      </c>
      <c r="V192" s="97">
        <f t="shared" si="30"/>
        <v>0</v>
      </c>
      <c r="W192" s="97">
        <f>SUM(U192:V192)</f>
        <v>2300</v>
      </c>
      <c r="X192" s="79">
        <f>SUM(X190:X191)</f>
        <v>0</v>
      </c>
      <c r="Y192" s="79">
        <f>SUM(Y190:Y191)</f>
        <v>2300</v>
      </c>
    </row>
    <row r="193" spans="1:25" ht="12.75">
      <c r="A193" s="1"/>
      <c r="B193" s="1"/>
      <c r="C193" s="1"/>
      <c r="D193" s="13"/>
      <c r="E193" s="1"/>
      <c r="F193" s="1"/>
      <c r="G193" s="28" t="s">
        <v>143</v>
      </c>
      <c r="H193" s="96"/>
      <c r="I193" s="96"/>
      <c r="J193" s="96"/>
      <c r="K193" s="96"/>
      <c r="L193" s="97"/>
      <c r="M193" s="97"/>
      <c r="N193" s="97"/>
      <c r="O193" s="79"/>
      <c r="P193" s="79"/>
      <c r="Q193" s="96"/>
      <c r="R193" s="96"/>
      <c r="S193" s="96"/>
      <c r="T193" s="96"/>
      <c r="U193" s="96"/>
      <c r="V193" s="96"/>
      <c r="W193" s="20"/>
      <c r="X193" s="83"/>
      <c r="Y193" s="83"/>
    </row>
    <row r="194" spans="1:25" ht="12.75">
      <c r="A194" s="2"/>
      <c r="B194" s="2"/>
      <c r="C194" s="2"/>
      <c r="D194" s="7"/>
      <c r="E194" s="2"/>
      <c r="F194" s="2"/>
      <c r="G194" s="26"/>
      <c r="H194" s="96"/>
      <c r="I194" s="96"/>
      <c r="J194" s="96"/>
      <c r="K194" s="96"/>
      <c r="L194" s="97"/>
      <c r="M194" s="97"/>
      <c r="N194" s="97"/>
      <c r="O194" s="79"/>
      <c r="P194" s="79"/>
      <c r="Q194" s="96"/>
      <c r="R194" s="96"/>
      <c r="S194" s="96"/>
      <c r="T194" s="96"/>
      <c r="U194" s="96"/>
      <c r="V194" s="96"/>
      <c r="W194" s="20"/>
      <c r="X194" s="83"/>
      <c r="Y194" s="83"/>
    </row>
    <row r="195" spans="1:25" ht="12.75">
      <c r="A195" s="2"/>
      <c r="B195" s="2">
        <v>16</v>
      </c>
      <c r="C195" s="2"/>
      <c r="D195" s="7"/>
      <c r="E195" s="185" t="s">
        <v>144</v>
      </c>
      <c r="F195" s="185"/>
      <c r="G195" s="164"/>
      <c r="H195" s="96"/>
      <c r="I195" s="96"/>
      <c r="J195" s="96"/>
      <c r="K195" s="96"/>
      <c r="L195" s="97"/>
      <c r="M195" s="97"/>
      <c r="N195" s="97"/>
      <c r="O195" s="79"/>
      <c r="P195" s="79"/>
      <c r="Q195" s="96"/>
      <c r="R195" s="96"/>
      <c r="S195" s="96"/>
      <c r="T195" s="96"/>
      <c r="U195" s="96"/>
      <c r="V195" s="96"/>
      <c r="W195" s="20"/>
      <c r="X195" s="83"/>
      <c r="Y195" s="83"/>
    </row>
    <row r="196" spans="1:25" ht="12.75">
      <c r="A196" s="2"/>
      <c r="B196" s="2"/>
      <c r="C196" s="8" t="s">
        <v>12</v>
      </c>
      <c r="D196" s="7"/>
      <c r="E196" s="2"/>
      <c r="F196" s="164" t="s">
        <v>13</v>
      </c>
      <c r="G196" s="165"/>
      <c r="H196" s="96"/>
      <c r="I196" s="96"/>
      <c r="J196" s="96"/>
      <c r="K196" s="96"/>
      <c r="L196" s="97"/>
      <c r="M196" s="97"/>
      <c r="N196" s="97"/>
      <c r="O196" s="79"/>
      <c r="P196" s="79"/>
      <c r="Q196" s="96"/>
      <c r="R196" s="96"/>
      <c r="S196" s="96"/>
      <c r="T196" s="96"/>
      <c r="U196" s="96"/>
      <c r="V196" s="96"/>
      <c r="W196" s="20"/>
      <c r="X196" s="83"/>
      <c r="Y196" s="83"/>
    </row>
    <row r="197" spans="1:25" ht="12.75">
      <c r="A197" s="2"/>
      <c r="B197" s="2"/>
      <c r="C197" s="8"/>
      <c r="D197" s="12">
        <v>1</v>
      </c>
      <c r="E197" s="2"/>
      <c r="F197" s="2"/>
      <c r="G197" s="26" t="s">
        <v>14</v>
      </c>
      <c r="H197" s="96"/>
      <c r="I197" s="96"/>
      <c r="J197" s="96"/>
      <c r="K197" s="96"/>
      <c r="L197" s="97"/>
      <c r="M197" s="97"/>
      <c r="N197" s="97"/>
      <c r="O197" s="79"/>
      <c r="P197" s="79"/>
      <c r="Q197" s="96"/>
      <c r="R197" s="96"/>
      <c r="S197" s="96"/>
      <c r="T197" s="96"/>
      <c r="U197" s="96"/>
      <c r="V197" s="96"/>
      <c r="W197" s="20"/>
      <c r="X197" s="83"/>
      <c r="Y197" s="83"/>
    </row>
    <row r="198" spans="1:25" ht="12.75">
      <c r="A198" s="2"/>
      <c r="B198" s="2"/>
      <c r="C198" s="8"/>
      <c r="D198" s="10" t="s">
        <v>15</v>
      </c>
      <c r="E198" s="9"/>
      <c r="F198" s="9"/>
      <c r="G198" s="27" t="s">
        <v>16</v>
      </c>
      <c r="H198" s="96"/>
      <c r="I198" s="96"/>
      <c r="J198" s="96"/>
      <c r="K198" s="96"/>
      <c r="L198" s="97"/>
      <c r="M198" s="97"/>
      <c r="N198" s="97"/>
      <c r="O198" s="79"/>
      <c r="P198" s="79"/>
      <c r="Q198" s="96">
        <v>325</v>
      </c>
      <c r="R198" s="96"/>
      <c r="S198" s="96">
        <f>SUM(Q198:R198)</f>
        <v>325</v>
      </c>
      <c r="T198" s="96"/>
      <c r="U198" s="96">
        <f>SUM(S198:T198)</f>
        <v>325</v>
      </c>
      <c r="V198" s="96"/>
      <c r="W198" s="96">
        <f>SUM(U198:V198)</f>
        <v>325</v>
      </c>
      <c r="X198" s="83"/>
      <c r="Y198" s="83">
        <f>SUM(W198:X198)</f>
        <v>325</v>
      </c>
    </row>
    <row r="199" spans="1:25" ht="12.75">
      <c r="A199" s="2"/>
      <c r="B199" s="9"/>
      <c r="C199" s="9"/>
      <c r="D199" s="7" t="s">
        <v>49</v>
      </c>
      <c r="E199" s="2"/>
      <c r="F199" s="2"/>
      <c r="G199" s="26" t="s">
        <v>50</v>
      </c>
      <c r="H199" s="96"/>
      <c r="I199" s="96"/>
      <c r="J199" s="96"/>
      <c r="K199" s="96"/>
      <c r="L199" s="97"/>
      <c r="M199" s="97"/>
      <c r="N199" s="97"/>
      <c r="O199" s="79"/>
      <c r="P199" s="79"/>
      <c r="Q199" s="96"/>
      <c r="R199" s="96"/>
      <c r="S199" s="96"/>
      <c r="T199" s="96"/>
      <c r="U199" s="96"/>
      <c r="V199" s="96"/>
      <c r="W199" s="20"/>
      <c r="X199" s="83"/>
      <c r="Y199" s="83"/>
    </row>
    <row r="200" spans="1:25" ht="12.75">
      <c r="A200" s="2"/>
      <c r="B200" s="9"/>
      <c r="C200" s="9"/>
      <c r="D200" s="10" t="s">
        <v>59</v>
      </c>
      <c r="E200" s="9"/>
      <c r="F200" s="9"/>
      <c r="G200" s="27" t="s">
        <v>60</v>
      </c>
      <c r="H200" s="96">
        <v>284</v>
      </c>
      <c r="I200" s="96"/>
      <c r="J200" s="96">
        <f>SUM(H200:I200)</f>
        <v>284</v>
      </c>
      <c r="K200" s="96"/>
      <c r="L200" s="96">
        <f>SUM(J200:K200)</f>
        <v>284</v>
      </c>
      <c r="M200" s="96"/>
      <c r="N200" s="96">
        <f>SUM(L200:M200)</f>
        <v>284</v>
      </c>
      <c r="O200" s="76"/>
      <c r="P200" s="76">
        <f>SUM(N200:O200)</f>
        <v>284</v>
      </c>
      <c r="Q200" s="96"/>
      <c r="R200" s="96"/>
      <c r="S200" s="96"/>
      <c r="T200" s="96"/>
      <c r="U200" s="96"/>
      <c r="V200" s="96"/>
      <c r="W200" s="20"/>
      <c r="X200" s="83"/>
      <c r="Y200" s="83"/>
    </row>
    <row r="201" spans="1:25" ht="12.75">
      <c r="A201" s="2"/>
      <c r="B201" s="2"/>
      <c r="C201" s="2"/>
      <c r="D201" s="10"/>
      <c r="E201" s="9"/>
      <c r="F201" s="9"/>
      <c r="G201" s="27"/>
      <c r="H201" s="96"/>
      <c r="I201" s="96"/>
      <c r="J201" s="96"/>
      <c r="K201" s="96"/>
      <c r="L201" s="96"/>
      <c r="M201" s="96"/>
      <c r="N201" s="96"/>
      <c r="O201" s="76"/>
      <c r="P201" s="76"/>
      <c r="Q201" s="96"/>
      <c r="R201" s="96"/>
      <c r="S201" s="96"/>
      <c r="T201" s="96"/>
      <c r="U201" s="96"/>
      <c r="V201" s="96"/>
      <c r="W201" s="20"/>
      <c r="X201" s="83"/>
      <c r="Y201" s="83"/>
    </row>
    <row r="202" spans="1:25" ht="12.75">
      <c r="A202" s="2"/>
      <c r="B202" s="2"/>
      <c r="C202" s="2"/>
      <c r="D202" s="7"/>
      <c r="E202" s="2"/>
      <c r="F202" s="2"/>
      <c r="G202" s="26" t="s">
        <v>122</v>
      </c>
      <c r="H202" s="97">
        <f aca="true" t="shared" si="31" ref="H202:M202">SUM(H200:H201)</f>
        <v>284</v>
      </c>
      <c r="I202" s="97">
        <f t="shared" si="31"/>
        <v>0</v>
      </c>
      <c r="J202" s="97">
        <f t="shared" si="31"/>
        <v>284</v>
      </c>
      <c r="K202" s="97">
        <f t="shared" si="31"/>
        <v>0</v>
      </c>
      <c r="L202" s="97">
        <f t="shared" si="31"/>
        <v>284</v>
      </c>
      <c r="M202" s="97">
        <f t="shared" si="31"/>
        <v>0</v>
      </c>
      <c r="N202" s="97">
        <f>SUM(L202:M202)</f>
        <v>284</v>
      </c>
      <c r="O202" s="79">
        <f>SUM(O200:O201)</f>
        <v>0</v>
      </c>
      <c r="P202" s="79">
        <f>SUM(P200:P201)</f>
        <v>284</v>
      </c>
      <c r="Q202" s="97">
        <f aca="true" t="shared" si="32" ref="Q202:V202">SUM(Q198:Q201)</f>
        <v>325</v>
      </c>
      <c r="R202" s="97">
        <f t="shared" si="32"/>
        <v>0</v>
      </c>
      <c r="S202" s="97">
        <f t="shared" si="32"/>
        <v>325</v>
      </c>
      <c r="T202" s="97">
        <f t="shared" si="32"/>
        <v>0</v>
      </c>
      <c r="U202" s="97">
        <f t="shared" si="32"/>
        <v>325</v>
      </c>
      <c r="V202" s="97">
        <f t="shared" si="32"/>
        <v>0</v>
      </c>
      <c r="W202" s="97">
        <f>SUM(U202:V202)</f>
        <v>325</v>
      </c>
      <c r="X202" s="79">
        <f>SUM(X198:X201)</f>
        <v>0</v>
      </c>
      <c r="Y202" s="79">
        <f>SUM(Y198:Y201)</f>
        <v>325</v>
      </c>
    </row>
    <row r="203" spans="1:25" ht="12.75">
      <c r="A203" s="2"/>
      <c r="B203" s="2"/>
      <c r="C203" s="2"/>
      <c r="D203" s="7"/>
      <c r="E203" s="2"/>
      <c r="F203" s="2"/>
      <c r="G203" s="26"/>
      <c r="H203" s="96"/>
      <c r="I203" s="96"/>
      <c r="J203" s="96"/>
      <c r="K203" s="96"/>
      <c r="L203" s="97"/>
      <c r="M203" s="97"/>
      <c r="N203" s="97"/>
      <c r="O203" s="79"/>
      <c r="P203" s="79"/>
      <c r="Q203" s="96"/>
      <c r="R203" s="96"/>
      <c r="S203" s="96"/>
      <c r="T203" s="96"/>
      <c r="U203" s="96"/>
      <c r="V203" s="96"/>
      <c r="W203" s="20"/>
      <c r="X203" s="83"/>
      <c r="Y203" s="83"/>
    </row>
    <row r="204" spans="1:25" ht="12.75">
      <c r="A204" s="2"/>
      <c r="B204" s="2">
        <v>17</v>
      </c>
      <c r="C204" s="2"/>
      <c r="D204" s="7"/>
      <c r="E204" s="185" t="s">
        <v>145</v>
      </c>
      <c r="F204" s="185"/>
      <c r="G204" s="164"/>
      <c r="H204" s="96"/>
      <c r="I204" s="96"/>
      <c r="J204" s="96"/>
      <c r="K204" s="96"/>
      <c r="L204" s="97"/>
      <c r="M204" s="97"/>
      <c r="N204" s="97"/>
      <c r="O204" s="79"/>
      <c r="P204" s="79"/>
      <c r="Q204" s="96"/>
      <c r="R204" s="96"/>
      <c r="S204" s="96"/>
      <c r="T204" s="96"/>
      <c r="U204" s="96"/>
      <c r="V204" s="96"/>
      <c r="W204" s="20"/>
      <c r="X204" s="83"/>
      <c r="Y204" s="83"/>
    </row>
    <row r="205" spans="1:25" ht="12.75">
      <c r="A205" s="2"/>
      <c r="B205" s="2"/>
      <c r="C205" s="8" t="s">
        <v>12</v>
      </c>
      <c r="D205" s="7"/>
      <c r="E205" s="2"/>
      <c r="F205" s="164" t="s">
        <v>13</v>
      </c>
      <c r="G205" s="165"/>
      <c r="H205" s="96"/>
      <c r="I205" s="96"/>
      <c r="J205" s="96"/>
      <c r="K205" s="96"/>
      <c r="L205" s="97"/>
      <c r="M205" s="97"/>
      <c r="N205" s="97"/>
      <c r="O205" s="79"/>
      <c r="P205" s="79"/>
      <c r="Q205" s="96"/>
      <c r="R205" s="96"/>
      <c r="S205" s="96"/>
      <c r="T205" s="96"/>
      <c r="U205" s="96"/>
      <c r="V205" s="96"/>
      <c r="W205" s="20"/>
      <c r="X205" s="83"/>
      <c r="Y205" s="83"/>
    </row>
    <row r="206" spans="1:25" ht="12.75">
      <c r="A206" s="2"/>
      <c r="B206" s="9"/>
      <c r="C206" s="9"/>
      <c r="D206" s="7" t="s">
        <v>49</v>
      </c>
      <c r="E206" s="2"/>
      <c r="F206" s="2"/>
      <c r="G206" s="26" t="s">
        <v>50</v>
      </c>
      <c r="H206" s="96"/>
      <c r="I206" s="96"/>
      <c r="J206" s="96"/>
      <c r="K206" s="96"/>
      <c r="L206" s="97"/>
      <c r="M206" s="97"/>
      <c r="N206" s="97"/>
      <c r="O206" s="79"/>
      <c r="P206" s="79"/>
      <c r="Q206" s="96"/>
      <c r="R206" s="96"/>
      <c r="S206" s="96"/>
      <c r="T206" s="96"/>
      <c r="U206" s="96"/>
      <c r="V206" s="96"/>
      <c r="W206" s="20"/>
      <c r="X206" s="83"/>
      <c r="Y206" s="83"/>
    </row>
    <row r="207" spans="1:25" ht="12.75">
      <c r="A207" s="2"/>
      <c r="B207" s="9"/>
      <c r="C207" s="9"/>
      <c r="D207" s="10" t="s">
        <v>59</v>
      </c>
      <c r="E207" s="9"/>
      <c r="F207" s="9"/>
      <c r="G207" s="27" t="s">
        <v>60</v>
      </c>
      <c r="H207" s="96">
        <v>150</v>
      </c>
      <c r="I207" s="96"/>
      <c r="J207" s="96">
        <f>SUM(H207:I207)</f>
        <v>150</v>
      </c>
      <c r="K207" s="96"/>
      <c r="L207" s="96">
        <f>SUM(J207:K207)</f>
        <v>150</v>
      </c>
      <c r="M207" s="96"/>
      <c r="N207" s="96">
        <f>SUM(L207:M207)</f>
        <v>150</v>
      </c>
      <c r="O207" s="76">
        <v>1031</v>
      </c>
      <c r="P207" s="76">
        <f>SUM(N207:O207)</f>
        <v>1181</v>
      </c>
      <c r="Q207" s="96"/>
      <c r="R207" s="96"/>
      <c r="S207" s="96"/>
      <c r="T207" s="96"/>
      <c r="U207" s="96"/>
      <c r="V207" s="96"/>
      <c r="W207" s="20"/>
      <c r="X207" s="83"/>
      <c r="Y207" s="83"/>
    </row>
    <row r="208" spans="1:25" ht="12.75">
      <c r="A208" s="2"/>
      <c r="B208" s="9"/>
      <c r="C208" s="9"/>
      <c r="D208" s="7" t="s">
        <v>77</v>
      </c>
      <c r="E208" s="2"/>
      <c r="F208" s="2"/>
      <c r="G208" s="26" t="s">
        <v>393</v>
      </c>
      <c r="H208" s="96"/>
      <c r="I208" s="96"/>
      <c r="J208" s="96">
        <f>SUM(H208:I208)</f>
        <v>0</v>
      </c>
      <c r="K208" s="96"/>
      <c r="L208" s="96">
        <f>SUM(J208:K208)</f>
        <v>0</v>
      </c>
      <c r="M208" s="96"/>
      <c r="N208" s="96">
        <f>SUM(L208:M208)</f>
        <v>0</v>
      </c>
      <c r="O208" s="76"/>
      <c r="P208" s="76">
        <f>SUM(N208:O208)</f>
        <v>0</v>
      </c>
      <c r="Q208" s="96"/>
      <c r="R208" s="96"/>
      <c r="S208" s="96"/>
      <c r="T208" s="96"/>
      <c r="U208" s="96"/>
      <c r="V208" s="96"/>
      <c r="W208" s="20"/>
      <c r="X208" s="83"/>
      <c r="Y208" s="83"/>
    </row>
    <row r="209" spans="1:25" ht="12.75">
      <c r="A209" s="2"/>
      <c r="B209" s="2"/>
      <c r="C209" s="2"/>
      <c r="D209" s="7" t="s">
        <v>79</v>
      </c>
      <c r="E209" s="9"/>
      <c r="F209" s="9"/>
      <c r="G209" s="26" t="s">
        <v>394</v>
      </c>
      <c r="H209" s="96"/>
      <c r="I209" s="96"/>
      <c r="J209" s="96">
        <f>SUM(H209:I209)</f>
        <v>0</v>
      </c>
      <c r="K209" s="96"/>
      <c r="L209" s="96">
        <f>SUM(J209:K209)</f>
        <v>0</v>
      </c>
      <c r="M209" s="96"/>
      <c r="N209" s="96">
        <f>SUM(L209:M209)</f>
        <v>0</v>
      </c>
      <c r="O209" s="76"/>
      <c r="P209" s="76">
        <f>SUM(N209:O209)</f>
        <v>0</v>
      </c>
      <c r="Q209" s="96"/>
      <c r="R209" s="96"/>
      <c r="S209" s="96"/>
      <c r="T209" s="96"/>
      <c r="U209" s="96"/>
      <c r="V209" s="96"/>
      <c r="W209" s="20"/>
      <c r="X209" s="83"/>
      <c r="Y209" s="83"/>
    </row>
    <row r="210" spans="1:25" ht="12.75">
      <c r="A210" s="2"/>
      <c r="B210" s="2"/>
      <c r="C210" s="2"/>
      <c r="D210" s="7"/>
      <c r="E210" s="9"/>
      <c r="F210" s="9"/>
      <c r="G210" s="26"/>
      <c r="H210" s="96"/>
      <c r="I210" s="96"/>
      <c r="J210" s="96">
        <f>SUM(H210:I210)</f>
        <v>0</v>
      </c>
      <c r="K210" s="96"/>
      <c r="L210" s="96">
        <f>SUM(J210:K210)</f>
        <v>0</v>
      </c>
      <c r="M210" s="96"/>
      <c r="N210" s="96">
        <f>SUM(L210:M210)</f>
        <v>0</v>
      </c>
      <c r="O210" s="76"/>
      <c r="P210" s="76">
        <f>SUM(N210:O210)</f>
        <v>0</v>
      </c>
      <c r="Q210" s="96"/>
      <c r="R210" s="96"/>
      <c r="S210" s="96"/>
      <c r="T210" s="96"/>
      <c r="U210" s="96"/>
      <c r="V210" s="96"/>
      <c r="W210" s="20"/>
      <c r="X210" s="83"/>
      <c r="Y210" s="83"/>
    </row>
    <row r="211" spans="1:25" ht="12.75">
      <c r="A211" s="2"/>
      <c r="B211" s="2"/>
      <c r="C211" s="2"/>
      <c r="D211" s="7"/>
      <c r="E211" s="2"/>
      <c r="F211" s="2"/>
      <c r="G211" s="26" t="s">
        <v>122</v>
      </c>
      <c r="H211" s="97">
        <f aca="true" t="shared" si="33" ref="H211:M211">SUM(H207:H210)</f>
        <v>150</v>
      </c>
      <c r="I211" s="97">
        <f t="shared" si="33"/>
        <v>0</v>
      </c>
      <c r="J211" s="97">
        <f t="shared" si="33"/>
        <v>150</v>
      </c>
      <c r="K211" s="97">
        <f t="shared" si="33"/>
        <v>0</v>
      </c>
      <c r="L211" s="97">
        <f t="shared" si="33"/>
        <v>150</v>
      </c>
      <c r="M211" s="97">
        <f t="shared" si="33"/>
        <v>0</v>
      </c>
      <c r="N211" s="97">
        <f>SUM(L211:M211)</f>
        <v>150</v>
      </c>
      <c r="O211" s="79">
        <f>SUM(O207:O210)</f>
        <v>1031</v>
      </c>
      <c r="P211" s="79">
        <f>SUM(P207:P210)</f>
        <v>1181</v>
      </c>
      <c r="Q211" s="96"/>
      <c r="R211" s="96"/>
      <c r="S211" s="96"/>
      <c r="T211" s="96"/>
      <c r="U211" s="96"/>
      <c r="V211" s="96"/>
      <c r="W211" s="20"/>
      <c r="X211" s="83"/>
      <c r="Y211" s="83"/>
    </row>
    <row r="212" spans="1:25" ht="12.75">
      <c r="A212" s="2"/>
      <c r="B212" s="2"/>
      <c r="C212" s="2"/>
      <c r="D212" s="7"/>
      <c r="E212" s="2"/>
      <c r="F212" s="2"/>
      <c r="G212" s="26"/>
      <c r="H212" s="96"/>
      <c r="I212" s="96"/>
      <c r="J212" s="96"/>
      <c r="K212" s="96"/>
      <c r="L212" s="97"/>
      <c r="M212" s="97"/>
      <c r="N212" s="97"/>
      <c r="O212" s="79"/>
      <c r="P212" s="79"/>
      <c r="Q212" s="96"/>
      <c r="R212" s="96"/>
      <c r="S212" s="96"/>
      <c r="T212" s="96"/>
      <c r="U212" s="96"/>
      <c r="V212" s="96"/>
      <c r="W212" s="20"/>
      <c r="X212" s="83"/>
      <c r="Y212" s="83"/>
    </row>
    <row r="213" spans="1:25" ht="12.75">
      <c r="A213" s="2"/>
      <c r="B213" s="2">
        <v>18</v>
      </c>
      <c r="C213" s="2"/>
      <c r="D213" s="7"/>
      <c r="E213" s="185" t="s">
        <v>146</v>
      </c>
      <c r="F213" s="185"/>
      <c r="G213" s="164"/>
      <c r="H213" s="96"/>
      <c r="I213" s="96"/>
      <c r="J213" s="96"/>
      <c r="K213" s="96"/>
      <c r="L213" s="97"/>
      <c r="M213" s="97"/>
      <c r="N213" s="97"/>
      <c r="O213" s="79"/>
      <c r="P213" s="79"/>
      <c r="Q213" s="96"/>
      <c r="R213" s="96"/>
      <c r="S213" s="96"/>
      <c r="T213" s="96"/>
      <c r="U213" s="96"/>
      <c r="V213" s="96"/>
      <c r="W213" s="20"/>
      <c r="X213" s="83"/>
      <c r="Y213" s="83"/>
    </row>
    <row r="214" spans="1:25" ht="12.75">
      <c r="A214" s="2"/>
      <c r="B214" s="2"/>
      <c r="C214" s="8" t="s">
        <v>12</v>
      </c>
      <c r="D214" s="7"/>
      <c r="E214" s="2"/>
      <c r="F214" s="164" t="s">
        <v>13</v>
      </c>
      <c r="G214" s="165"/>
      <c r="H214" s="96"/>
      <c r="I214" s="96"/>
      <c r="J214" s="96"/>
      <c r="K214" s="96"/>
      <c r="L214" s="97"/>
      <c r="M214" s="97"/>
      <c r="N214" s="97"/>
      <c r="O214" s="79"/>
      <c r="P214" s="79"/>
      <c r="Q214" s="96"/>
      <c r="R214" s="96"/>
      <c r="S214" s="96"/>
      <c r="T214" s="96"/>
      <c r="U214" s="96"/>
      <c r="V214" s="96"/>
      <c r="W214" s="20"/>
      <c r="X214" s="83"/>
      <c r="Y214" s="83"/>
    </row>
    <row r="215" spans="1:25" ht="12.75">
      <c r="A215" s="2"/>
      <c r="B215" s="9"/>
      <c r="C215" s="9"/>
      <c r="D215" s="7" t="s">
        <v>49</v>
      </c>
      <c r="E215" s="2"/>
      <c r="F215" s="2"/>
      <c r="G215" s="26" t="s">
        <v>50</v>
      </c>
      <c r="H215" s="96"/>
      <c r="I215" s="96"/>
      <c r="J215" s="96"/>
      <c r="K215" s="96"/>
      <c r="L215" s="97"/>
      <c r="M215" s="97"/>
      <c r="N215" s="97"/>
      <c r="O215" s="79"/>
      <c r="P215" s="79"/>
      <c r="Q215" s="96"/>
      <c r="R215" s="96"/>
      <c r="S215" s="96"/>
      <c r="T215" s="96"/>
      <c r="U215" s="96"/>
      <c r="V215" s="96"/>
      <c r="W215" s="20"/>
      <c r="X215" s="83"/>
      <c r="Y215" s="83"/>
    </row>
    <row r="216" spans="1:25" ht="12.75">
      <c r="A216" s="2"/>
      <c r="B216" s="9"/>
      <c r="C216" s="9"/>
      <c r="D216" s="10" t="s">
        <v>59</v>
      </c>
      <c r="E216" s="9"/>
      <c r="F216" s="9"/>
      <c r="G216" s="27" t="s">
        <v>60</v>
      </c>
      <c r="H216" s="96">
        <v>354</v>
      </c>
      <c r="I216" s="96"/>
      <c r="J216" s="96">
        <f>SUM(H216:I216)</f>
        <v>354</v>
      </c>
      <c r="K216" s="96"/>
      <c r="L216" s="96">
        <f>SUM(J216:K216)</f>
        <v>354</v>
      </c>
      <c r="M216" s="96"/>
      <c r="N216" s="96">
        <f>SUM(L216:M216)</f>
        <v>354</v>
      </c>
      <c r="O216" s="76"/>
      <c r="P216" s="76">
        <f>SUM(N216:O216)</f>
        <v>354</v>
      </c>
      <c r="Q216" s="96"/>
      <c r="R216" s="96"/>
      <c r="S216" s="96"/>
      <c r="T216" s="96"/>
      <c r="U216" s="96"/>
      <c r="V216" s="96"/>
      <c r="W216" s="20"/>
      <c r="X216" s="83"/>
      <c r="Y216" s="83"/>
    </row>
    <row r="217" spans="1:25" ht="12.75">
      <c r="A217" s="2"/>
      <c r="B217" s="2"/>
      <c r="C217" s="2"/>
      <c r="D217" s="10"/>
      <c r="E217" s="9"/>
      <c r="F217" s="9"/>
      <c r="G217" s="27"/>
      <c r="H217" s="96"/>
      <c r="I217" s="96"/>
      <c r="J217" s="96"/>
      <c r="K217" s="96"/>
      <c r="L217" s="96"/>
      <c r="M217" s="96"/>
      <c r="N217" s="96"/>
      <c r="O217" s="76"/>
      <c r="P217" s="76"/>
      <c r="Q217" s="96"/>
      <c r="R217" s="96"/>
      <c r="S217" s="96"/>
      <c r="T217" s="96"/>
      <c r="U217" s="96"/>
      <c r="V217" s="96"/>
      <c r="W217" s="20"/>
      <c r="X217" s="83"/>
      <c r="Y217" s="83"/>
    </row>
    <row r="218" spans="1:25" ht="12.75">
      <c r="A218" s="2"/>
      <c r="B218" s="2"/>
      <c r="C218" s="2"/>
      <c r="D218" s="7"/>
      <c r="E218" s="2"/>
      <c r="F218" s="2"/>
      <c r="G218" s="26" t="s">
        <v>122</v>
      </c>
      <c r="H218" s="97">
        <f aca="true" t="shared" si="34" ref="H218:M218">SUM(H216:H217)</f>
        <v>354</v>
      </c>
      <c r="I218" s="97">
        <f t="shared" si="34"/>
        <v>0</v>
      </c>
      <c r="J218" s="97">
        <f t="shared" si="34"/>
        <v>354</v>
      </c>
      <c r="K218" s="97">
        <f t="shared" si="34"/>
        <v>0</v>
      </c>
      <c r="L218" s="97">
        <f t="shared" si="34"/>
        <v>354</v>
      </c>
      <c r="M218" s="97">
        <f t="shared" si="34"/>
        <v>0</v>
      </c>
      <c r="N218" s="97">
        <f>SUM(L218:M218)</f>
        <v>354</v>
      </c>
      <c r="O218" s="79">
        <f>SUM(O216:O217)</f>
        <v>0</v>
      </c>
      <c r="P218" s="79">
        <f>SUM(P216:P217)</f>
        <v>354</v>
      </c>
      <c r="Q218" s="96"/>
      <c r="R218" s="96"/>
      <c r="S218" s="96"/>
      <c r="T218" s="96"/>
      <c r="U218" s="96"/>
      <c r="V218" s="96"/>
      <c r="W218" s="20"/>
      <c r="X218" s="83"/>
      <c r="Y218" s="83"/>
    </row>
    <row r="219" spans="1:25" ht="12.75">
      <c r="A219" s="2"/>
      <c r="B219" s="2"/>
      <c r="C219" s="2"/>
      <c r="D219" s="7"/>
      <c r="E219" s="2"/>
      <c r="F219" s="2"/>
      <c r="G219" s="26"/>
      <c r="H219" s="96"/>
      <c r="I219" s="96"/>
      <c r="J219" s="96"/>
      <c r="K219" s="96"/>
      <c r="L219" s="97"/>
      <c r="M219" s="97"/>
      <c r="N219" s="97"/>
      <c r="O219" s="79"/>
      <c r="P219" s="79"/>
      <c r="Q219" s="96"/>
      <c r="R219" s="96"/>
      <c r="S219" s="96"/>
      <c r="T219" s="96"/>
      <c r="U219" s="96"/>
      <c r="V219" s="96"/>
      <c r="W219" s="20"/>
      <c r="X219" s="83"/>
      <c r="Y219" s="83"/>
    </row>
    <row r="220" spans="1:25" ht="12.75">
      <c r="A220" s="2"/>
      <c r="B220" s="2">
        <v>19</v>
      </c>
      <c r="C220" s="2"/>
      <c r="D220" s="7"/>
      <c r="E220" s="185" t="s">
        <v>147</v>
      </c>
      <c r="F220" s="185"/>
      <c r="G220" s="164"/>
      <c r="H220" s="96"/>
      <c r="I220" s="96"/>
      <c r="J220" s="96"/>
      <c r="K220" s="96"/>
      <c r="L220" s="97"/>
      <c r="M220" s="97"/>
      <c r="N220" s="97"/>
      <c r="O220" s="79"/>
      <c r="P220" s="79"/>
      <c r="Q220" s="96"/>
      <c r="R220" s="96"/>
      <c r="S220" s="96"/>
      <c r="T220" s="96"/>
      <c r="U220" s="96"/>
      <c r="V220" s="96"/>
      <c r="W220" s="20"/>
      <c r="X220" s="83"/>
      <c r="Y220" s="83"/>
    </row>
    <row r="221" spans="1:25" ht="12.75">
      <c r="A221" s="2"/>
      <c r="B221" s="2"/>
      <c r="C221" s="8" t="s">
        <v>12</v>
      </c>
      <c r="D221" s="7"/>
      <c r="E221" s="2"/>
      <c r="F221" s="164" t="s">
        <v>13</v>
      </c>
      <c r="G221" s="165"/>
      <c r="H221" s="96"/>
      <c r="I221" s="96"/>
      <c r="J221" s="96"/>
      <c r="K221" s="96"/>
      <c r="L221" s="97"/>
      <c r="M221" s="97"/>
      <c r="N221" s="97"/>
      <c r="O221" s="79"/>
      <c r="P221" s="79"/>
      <c r="Q221" s="96"/>
      <c r="R221" s="96"/>
      <c r="S221" s="96"/>
      <c r="T221" s="96"/>
      <c r="U221" s="96"/>
      <c r="V221" s="96"/>
      <c r="W221" s="20"/>
      <c r="X221" s="83"/>
      <c r="Y221" s="83"/>
    </row>
    <row r="222" spans="1:25" ht="12.75">
      <c r="A222" s="2"/>
      <c r="B222" s="9"/>
      <c r="C222" s="9"/>
      <c r="D222" s="7" t="s">
        <v>49</v>
      </c>
      <c r="E222" s="2"/>
      <c r="F222" s="2"/>
      <c r="G222" s="26" t="s">
        <v>50</v>
      </c>
      <c r="H222" s="96"/>
      <c r="I222" s="96"/>
      <c r="J222" s="96"/>
      <c r="K222" s="96"/>
      <c r="L222" s="97"/>
      <c r="M222" s="97"/>
      <c r="N222" s="97"/>
      <c r="O222" s="79"/>
      <c r="P222" s="79"/>
      <c r="Q222" s="96"/>
      <c r="R222" s="96"/>
      <c r="S222" s="96"/>
      <c r="T222" s="96"/>
      <c r="U222" s="96"/>
      <c r="V222" s="96"/>
      <c r="W222" s="20"/>
      <c r="X222" s="83"/>
      <c r="Y222" s="83"/>
    </row>
    <row r="223" spans="1:25" ht="12.75">
      <c r="A223" s="2"/>
      <c r="B223" s="9"/>
      <c r="C223" s="9"/>
      <c r="D223" s="10" t="s">
        <v>59</v>
      </c>
      <c r="E223" s="9"/>
      <c r="F223" s="9"/>
      <c r="G223" s="27" t="s">
        <v>60</v>
      </c>
      <c r="H223" s="96">
        <v>100</v>
      </c>
      <c r="I223" s="96"/>
      <c r="J223" s="96">
        <f>SUM(H223:I223)</f>
        <v>100</v>
      </c>
      <c r="K223" s="96"/>
      <c r="L223" s="96">
        <f>SUM(J223:K223)</f>
        <v>100</v>
      </c>
      <c r="M223" s="96"/>
      <c r="N223" s="96">
        <f>SUM(L223:M223)</f>
        <v>100</v>
      </c>
      <c r="O223" s="76"/>
      <c r="P223" s="76">
        <f>SUM(N223:O223)</f>
        <v>100</v>
      </c>
      <c r="Q223" s="96"/>
      <c r="R223" s="96"/>
      <c r="S223" s="96"/>
      <c r="T223" s="96"/>
      <c r="U223" s="96"/>
      <c r="V223" s="96"/>
      <c r="W223" s="20"/>
      <c r="X223" s="83"/>
      <c r="Y223" s="83"/>
    </row>
    <row r="224" spans="1:25" ht="12.75">
      <c r="A224" s="2"/>
      <c r="B224" s="2"/>
      <c r="C224" s="2"/>
      <c r="D224" s="10"/>
      <c r="E224" s="9"/>
      <c r="F224" s="9"/>
      <c r="G224" s="27"/>
      <c r="H224" s="96"/>
      <c r="I224" s="96"/>
      <c r="J224" s="96"/>
      <c r="K224" s="96"/>
      <c r="L224" s="97"/>
      <c r="M224" s="97"/>
      <c r="N224" s="97"/>
      <c r="O224" s="79"/>
      <c r="P224" s="79"/>
      <c r="Q224" s="96"/>
      <c r="R224" s="96"/>
      <c r="S224" s="96"/>
      <c r="T224" s="96"/>
      <c r="U224" s="96"/>
      <c r="V224" s="96"/>
      <c r="W224" s="20"/>
      <c r="X224" s="83"/>
      <c r="Y224" s="83"/>
    </row>
    <row r="225" spans="1:25" ht="12.75">
      <c r="A225" s="2"/>
      <c r="B225" s="2"/>
      <c r="C225" s="2"/>
      <c r="D225" s="7"/>
      <c r="E225" s="2"/>
      <c r="F225" s="2"/>
      <c r="G225" s="26" t="s">
        <v>122</v>
      </c>
      <c r="H225" s="97">
        <f aca="true" t="shared" si="35" ref="H225:M225">SUM(H223:H224)</f>
        <v>100</v>
      </c>
      <c r="I225" s="97">
        <f t="shared" si="35"/>
        <v>0</v>
      </c>
      <c r="J225" s="97">
        <f t="shared" si="35"/>
        <v>100</v>
      </c>
      <c r="K225" s="97">
        <f t="shared" si="35"/>
        <v>0</v>
      </c>
      <c r="L225" s="97">
        <f t="shared" si="35"/>
        <v>100</v>
      </c>
      <c r="M225" s="97">
        <f t="shared" si="35"/>
        <v>0</v>
      </c>
      <c r="N225" s="97">
        <f>SUM(L225:M225)</f>
        <v>100</v>
      </c>
      <c r="O225" s="79">
        <f>SUM(O223:O224)</f>
        <v>0</v>
      </c>
      <c r="P225" s="79">
        <f>SUM(P223:P224)</f>
        <v>100</v>
      </c>
      <c r="Q225" s="96"/>
      <c r="R225" s="96"/>
      <c r="S225" s="96"/>
      <c r="T225" s="96"/>
      <c r="U225" s="96"/>
      <c r="V225" s="96"/>
      <c r="W225" s="20"/>
      <c r="X225" s="83"/>
      <c r="Y225" s="83"/>
    </row>
    <row r="226" spans="1:25" ht="12.75">
      <c r="A226" s="2"/>
      <c r="B226" s="2"/>
      <c r="C226" s="2"/>
      <c r="D226" s="7"/>
      <c r="E226" s="2"/>
      <c r="F226" s="2"/>
      <c r="G226" s="26"/>
      <c r="H226" s="96"/>
      <c r="I226" s="96"/>
      <c r="J226" s="96"/>
      <c r="K226" s="96"/>
      <c r="L226" s="97"/>
      <c r="M226" s="97"/>
      <c r="N226" s="97"/>
      <c r="O226" s="79"/>
      <c r="P226" s="79"/>
      <c r="Q226" s="96"/>
      <c r="R226" s="96"/>
      <c r="S226" s="96"/>
      <c r="T226" s="96"/>
      <c r="U226" s="96"/>
      <c r="V226" s="96"/>
      <c r="W226" s="20"/>
      <c r="X226" s="83"/>
      <c r="Y226" s="83"/>
    </row>
    <row r="227" spans="1:25" ht="12.75">
      <c r="A227" s="2"/>
      <c r="B227" s="2">
        <v>20</v>
      </c>
      <c r="C227" s="2"/>
      <c r="D227" s="7"/>
      <c r="E227" s="185" t="s">
        <v>148</v>
      </c>
      <c r="F227" s="185"/>
      <c r="G227" s="164"/>
      <c r="H227" s="96"/>
      <c r="I227" s="96"/>
      <c r="J227" s="96"/>
      <c r="K227" s="96"/>
      <c r="L227" s="97"/>
      <c r="M227" s="97"/>
      <c r="N227" s="97"/>
      <c r="O227" s="79"/>
      <c r="P227" s="79"/>
      <c r="Q227" s="96"/>
      <c r="R227" s="96"/>
      <c r="S227" s="96"/>
      <c r="T227" s="96"/>
      <c r="U227" s="96"/>
      <c r="V227" s="96"/>
      <c r="W227" s="20"/>
      <c r="X227" s="83"/>
      <c r="Y227" s="83"/>
    </row>
    <row r="228" spans="1:25" ht="12.75">
      <c r="A228" s="2"/>
      <c r="B228" s="2"/>
      <c r="C228" s="8" t="s">
        <v>12</v>
      </c>
      <c r="D228" s="7"/>
      <c r="E228" s="2"/>
      <c r="F228" s="164" t="s">
        <v>13</v>
      </c>
      <c r="G228" s="165"/>
      <c r="H228" s="96"/>
      <c r="I228" s="96"/>
      <c r="J228" s="96"/>
      <c r="K228" s="96"/>
      <c r="L228" s="97"/>
      <c r="M228" s="97"/>
      <c r="N228" s="97"/>
      <c r="O228" s="79"/>
      <c r="P228" s="79"/>
      <c r="Q228" s="96"/>
      <c r="R228" s="96"/>
      <c r="S228" s="96"/>
      <c r="T228" s="96"/>
      <c r="U228" s="96"/>
      <c r="V228" s="96"/>
      <c r="W228" s="20"/>
      <c r="X228" s="83"/>
      <c r="Y228" s="83"/>
    </row>
    <row r="229" spans="1:25" ht="12.75">
      <c r="A229" s="2"/>
      <c r="B229" s="9"/>
      <c r="C229" s="9"/>
      <c r="D229" s="7" t="s">
        <v>49</v>
      </c>
      <c r="E229" s="2"/>
      <c r="F229" s="2"/>
      <c r="G229" s="26" t="s">
        <v>50</v>
      </c>
      <c r="H229" s="96"/>
      <c r="I229" s="96"/>
      <c r="J229" s="96"/>
      <c r="K229" s="96"/>
      <c r="L229" s="97"/>
      <c r="M229" s="97"/>
      <c r="N229" s="97"/>
      <c r="O229" s="79"/>
      <c r="P229" s="79"/>
      <c r="Q229" s="96"/>
      <c r="R229" s="96"/>
      <c r="S229" s="96"/>
      <c r="T229" s="96"/>
      <c r="U229" s="96"/>
      <c r="V229" s="96"/>
      <c r="W229" s="20"/>
      <c r="X229" s="83"/>
      <c r="Y229" s="83"/>
    </row>
    <row r="230" spans="1:25" ht="12.75">
      <c r="A230" s="2"/>
      <c r="B230" s="9"/>
      <c r="C230" s="9"/>
      <c r="D230" s="10" t="s">
        <v>59</v>
      </c>
      <c r="E230" s="9"/>
      <c r="F230" s="9"/>
      <c r="G230" s="27" t="s">
        <v>60</v>
      </c>
      <c r="H230" s="96">
        <v>300</v>
      </c>
      <c r="I230" s="96"/>
      <c r="J230" s="96">
        <f>SUM(H230:I230)</f>
        <v>300</v>
      </c>
      <c r="K230" s="96"/>
      <c r="L230" s="96">
        <f>SUM(J230:K230)</f>
        <v>300</v>
      </c>
      <c r="M230" s="96"/>
      <c r="N230" s="96">
        <f>SUM(L230:M230)</f>
        <v>300</v>
      </c>
      <c r="O230" s="76"/>
      <c r="P230" s="76">
        <f>SUM(N230:O230)</f>
        <v>300</v>
      </c>
      <c r="Q230" s="96"/>
      <c r="R230" s="96"/>
      <c r="S230" s="96"/>
      <c r="T230" s="96"/>
      <c r="U230" s="96"/>
      <c r="V230" s="96"/>
      <c r="W230" s="20"/>
      <c r="X230" s="83"/>
      <c r="Y230" s="83"/>
    </row>
    <row r="231" spans="1:25" ht="12.75">
      <c r="A231" s="2"/>
      <c r="B231" s="2"/>
      <c r="C231" s="2"/>
      <c r="D231" s="10"/>
      <c r="E231" s="9"/>
      <c r="F231" s="9"/>
      <c r="G231" s="27"/>
      <c r="H231" s="96"/>
      <c r="I231" s="96"/>
      <c r="J231" s="96"/>
      <c r="K231" s="96"/>
      <c r="L231" s="96"/>
      <c r="M231" s="96"/>
      <c r="N231" s="96"/>
      <c r="O231" s="76"/>
      <c r="P231" s="76"/>
      <c r="Q231" s="96"/>
      <c r="R231" s="96"/>
      <c r="S231" s="96"/>
      <c r="T231" s="96"/>
      <c r="U231" s="96"/>
      <c r="V231" s="96"/>
      <c r="W231" s="20"/>
      <c r="X231" s="83"/>
      <c r="Y231" s="83"/>
    </row>
    <row r="232" spans="1:25" ht="12.75">
      <c r="A232" s="2"/>
      <c r="B232" s="2"/>
      <c r="C232" s="2"/>
      <c r="D232" s="7"/>
      <c r="E232" s="2"/>
      <c r="F232" s="2"/>
      <c r="G232" s="26" t="s">
        <v>122</v>
      </c>
      <c r="H232" s="97">
        <f aca="true" t="shared" si="36" ref="H232:M232">SUM(H230:H231)</f>
        <v>300</v>
      </c>
      <c r="I232" s="97">
        <f t="shared" si="36"/>
        <v>0</v>
      </c>
      <c r="J232" s="97">
        <f t="shared" si="36"/>
        <v>300</v>
      </c>
      <c r="K232" s="97">
        <f t="shared" si="36"/>
        <v>0</v>
      </c>
      <c r="L232" s="97">
        <f t="shared" si="36"/>
        <v>300</v>
      </c>
      <c r="M232" s="97">
        <f t="shared" si="36"/>
        <v>0</v>
      </c>
      <c r="N232" s="97">
        <f>SUM(L232:M232)</f>
        <v>300</v>
      </c>
      <c r="O232" s="79">
        <f>SUM(O230:O231)</f>
        <v>0</v>
      </c>
      <c r="P232" s="79">
        <f>SUM(P230:P231)</f>
        <v>300</v>
      </c>
      <c r="Q232" s="96"/>
      <c r="R232" s="96"/>
      <c r="S232" s="96"/>
      <c r="T232" s="96"/>
      <c r="U232" s="96"/>
      <c r="V232" s="96"/>
      <c r="W232" s="20"/>
      <c r="X232" s="83"/>
      <c r="Y232" s="83"/>
    </row>
    <row r="233" spans="1:25" ht="12.75">
      <c r="A233" s="2"/>
      <c r="B233" s="2"/>
      <c r="C233" s="2"/>
      <c r="D233" s="7"/>
      <c r="E233" s="2"/>
      <c r="F233" s="2"/>
      <c r="G233" s="26"/>
      <c r="H233" s="96"/>
      <c r="I233" s="96"/>
      <c r="J233" s="96"/>
      <c r="K233" s="96"/>
      <c r="L233" s="97"/>
      <c r="M233" s="97"/>
      <c r="N233" s="97"/>
      <c r="O233" s="79"/>
      <c r="P233" s="79"/>
      <c r="Q233" s="96"/>
      <c r="R233" s="96"/>
      <c r="S233" s="96"/>
      <c r="T233" s="96"/>
      <c r="U233" s="96"/>
      <c r="V233" s="96"/>
      <c r="W233" s="20"/>
      <c r="X233" s="83"/>
      <c r="Y233" s="83"/>
    </row>
    <row r="234" spans="1:25" ht="12.75">
      <c r="A234" s="2"/>
      <c r="B234" s="2">
        <v>21</v>
      </c>
      <c r="C234" s="2"/>
      <c r="D234" s="7"/>
      <c r="E234" s="185" t="s">
        <v>149</v>
      </c>
      <c r="F234" s="185"/>
      <c r="G234" s="164"/>
      <c r="H234" s="96"/>
      <c r="I234" s="96"/>
      <c r="J234" s="96"/>
      <c r="K234" s="96"/>
      <c r="L234" s="97"/>
      <c r="M234" s="97"/>
      <c r="N234" s="97"/>
      <c r="O234" s="79"/>
      <c r="P234" s="79"/>
      <c r="Q234" s="96"/>
      <c r="R234" s="96"/>
      <c r="S234" s="96"/>
      <c r="T234" s="96"/>
      <c r="U234" s="96"/>
      <c r="V234" s="96"/>
      <c r="W234" s="20"/>
      <c r="X234" s="83"/>
      <c r="Y234" s="83"/>
    </row>
    <row r="235" spans="1:25" ht="12.75">
      <c r="A235" s="2"/>
      <c r="B235" s="2"/>
      <c r="C235" s="8" t="s">
        <v>12</v>
      </c>
      <c r="D235" s="7"/>
      <c r="E235" s="2"/>
      <c r="F235" s="164" t="s">
        <v>13</v>
      </c>
      <c r="G235" s="165"/>
      <c r="H235" s="96"/>
      <c r="I235" s="96"/>
      <c r="J235" s="96"/>
      <c r="K235" s="96"/>
      <c r="L235" s="97"/>
      <c r="M235" s="97"/>
      <c r="N235" s="97"/>
      <c r="O235" s="79"/>
      <c r="P235" s="79"/>
      <c r="Q235" s="96"/>
      <c r="R235" s="96"/>
      <c r="S235" s="96"/>
      <c r="T235" s="96"/>
      <c r="U235" s="96"/>
      <c r="V235" s="96"/>
      <c r="W235" s="20"/>
      <c r="X235" s="83"/>
      <c r="Y235" s="83"/>
    </row>
    <row r="236" spans="1:25" ht="12.75">
      <c r="A236" s="2"/>
      <c r="B236" s="9"/>
      <c r="C236" s="9"/>
      <c r="D236" s="7" t="s">
        <v>49</v>
      </c>
      <c r="E236" s="2"/>
      <c r="F236" s="2"/>
      <c r="G236" s="26" t="s">
        <v>50</v>
      </c>
      <c r="H236" s="96"/>
      <c r="I236" s="96"/>
      <c r="J236" s="96"/>
      <c r="K236" s="96"/>
      <c r="L236" s="97"/>
      <c r="M236" s="97"/>
      <c r="N236" s="97"/>
      <c r="O236" s="79"/>
      <c r="P236" s="79"/>
      <c r="Q236" s="96"/>
      <c r="R236" s="96"/>
      <c r="S236" s="96"/>
      <c r="T236" s="96"/>
      <c r="U236" s="96"/>
      <c r="V236" s="96"/>
      <c r="W236" s="20"/>
      <c r="X236" s="83"/>
      <c r="Y236" s="83"/>
    </row>
    <row r="237" spans="1:25" ht="12.75">
      <c r="A237" s="2"/>
      <c r="B237" s="9"/>
      <c r="C237" s="9"/>
      <c r="D237" s="10" t="s">
        <v>59</v>
      </c>
      <c r="E237" s="9"/>
      <c r="F237" s="9"/>
      <c r="G237" s="27" t="s">
        <v>60</v>
      </c>
      <c r="H237" s="96">
        <v>160</v>
      </c>
      <c r="I237" s="96"/>
      <c r="J237" s="96">
        <f>SUM(H237:I237)</f>
        <v>160</v>
      </c>
      <c r="K237" s="96"/>
      <c r="L237" s="96">
        <f>SUM(J237:K237)</f>
        <v>160</v>
      </c>
      <c r="M237" s="96"/>
      <c r="N237" s="96">
        <f>SUM(L237:M237)</f>
        <v>160</v>
      </c>
      <c r="O237" s="76"/>
      <c r="P237" s="76">
        <f>SUM(N237:O237)</f>
        <v>160</v>
      </c>
      <c r="Q237" s="96"/>
      <c r="R237" s="96"/>
      <c r="S237" s="96"/>
      <c r="T237" s="96"/>
      <c r="U237" s="96"/>
      <c r="V237" s="96"/>
      <c r="W237" s="20"/>
      <c r="X237" s="83"/>
      <c r="Y237" s="83"/>
    </row>
    <row r="238" spans="1:25" ht="12.75">
      <c r="A238" s="2"/>
      <c r="B238" s="2"/>
      <c r="C238" s="2"/>
      <c r="D238" s="10"/>
      <c r="E238" s="9"/>
      <c r="F238" s="9"/>
      <c r="G238" s="27"/>
      <c r="H238" s="96"/>
      <c r="I238" s="96"/>
      <c r="J238" s="96"/>
      <c r="K238" s="96"/>
      <c r="L238" s="96"/>
      <c r="M238" s="96"/>
      <c r="N238" s="96"/>
      <c r="O238" s="76"/>
      <c r="P238" s="76"/>
      <c r="Q238" s="96"/>
      <c r="R238" s="96"/>
      <c r="S238" s="96"/>
      <c r="T238" s="96"/>
      <c r="U238" s="96"/>
      <c r="V238" s="96"/>
      <c r="W238" s="20"/>
      <c r="X238" s="83"/>
      <c r="Y238" s="83"/>
    </row>
    <row r="239" spans="1:25" ht="12.75">
      <c r="A239" s="2"/>
      <c r="B239" s="2"/>
      <c r="C239" s="2"/>
      <c r="D239" s="7"/>
      <c r="E239" s="2"/>
      <c r="F239" s="2"/>
      <c r="G239" s="26" t="s">
        <v>122</v>
      </c>
      <c r="H239" s="97">
        <f aca="true" t="shared" si="37" ref="H239:M239">SUM(H237:H238)</f>
        <v>160</v>
      </c>
      <c r="I239" s="97">
        <f t="shared" si="37"/>
        <v>0</v>
      </c>
      <c r="J239" s="97">
        <f t="shared" si="37"/>
        <v>160</v>
      </c>
      <c r="K239" s="97">
        <f t="shared" si="37"/>
        <v>0</v>
      </c>
      <c r="L239" s="97">
        <f t="shared" si="37"/>
        <v>160</v>
      </c>
      <c r="M239" s="97">
        <f t="shared" si="37"/>
        <v>0</v>
      </c>
      <c r="N239" s="97">
        <f>SUM(L239:M239)</f>
        <v>160</v>
      </c>
      <c r="O239" s="79">
        <f>SUM(O237:O238)</f>
        <v>0</v>
      </c>
      <c r="P239" s="79">
        <f>SUM(P237:P238)</f>
        <v>160</v>
      </c>
      <c r="Q239" s="96"/>
      <c r="R239" s="96"/>
      <c r="S239" s="96"/>
      <c r="T239" s="96"/>
      <c r="U239" s="96"/>
      <c r="V239" s="96"/>
      <c r="W239" s="20"/>
      <c r="X239" s="83"/>
      <c r="Y239" s="83"/>
    </row>
    <row r="240" spans="1:25" ht="12.75">
      <c r="A240" s="2"/>
      <c r="B240" s="2"/>
      <c r="C240" s="2"/>
      <c r="D240" s="7"/>
      <c r="E240" s="2"/>
      <c r="F240" s="2"/>
      <c r="G240" s="26"/>
      <c r="H240" s="96"/>
      <c r="I240" s="96"/>
      <c r="J240" s="96"/>
      <c r="K240" s="96"/>
      <c r="L240" s="97"/>
      <c r="M240" s="97"/>
      <c r="N240" s="97"/>
      <c r="O240" s="79"/>
      <c r="P240" s="79"/>
      <c r="Q240" s="96"/>
      <c r="R240" s="96"/>
      <c r="S240" s="96"/>
      <c r="T240" s="96"/>
      <c r="U240" s="96"/>
      <c r="V240" s="96"/>
      <c r="W240" s="20"/>
      <c r="X240" s="83"/>
      <c r="Y240" s="83"/>
    </row>
    <row r="241" spans="1:25" ht="12.75">
      <c r="A241" s="2"/>
      <c r="B241" s="2">
        <v>22</v>
      </c>
      <c r="C241" s="2"/>
      <c r="D241" s="7"/>
      <c r="E241" s="185" t="s">
        <v>150</v>
      </c>
      <c r="F241" s="185"/>
      <c r="G241" s="164"/>
      <c r="H241" s="96"/>
      <c r="I241" s="96"/>
      <c r="J241" s="96"/>
      <c r="K241" s="96"/>
      <c r="L241" s="97"/>
      <c r="M241" s="97"/>
      <c r="N241" s="97"/>
      <c r="O241" s="79"/>
      <c r="P241" s="79"/>
      <c r="Q241" s="96"/>
      <c r="R241" s="96"/>
      <c r="S241" s="96"/>
      <c r="T241" s="96"/>
      <c r="U241" s="96"/>
      <c r="V241" s="96"/>
      <c r="W241" s="20"/>
      <c r="X241" s="83"/>
      <c r="Y241" s="83"/>
    </row>
    <row r="242" spans="1:25" ht="12.75">
      <c r="A242" s="2"/>
      <c r="B242" s="2"/>
      <c r="C242" s="8" t="s">
        <v>12</v>
      </c>
      <c r="D242" s="7"/>
      <c r="E242" s="2"/>
      <c r="F242" s="164" t="s">
        <v>13</v>
      </c>
      <c r="G242" s="165"/>
      <c r="H242" s="96"/>
      <c r="I242" s="96"/>
      <c r="J242" s="96"/>
      <c r="K242" s="96"/>
      <c r="L242" s="97"/>
      <c r="M242" s="97"/>
      <c r="N242" s="97"/>
      <c r="O242" s="79"/>
      <c r="P242" s="79"/>
      <c r="Q242" s="96"/>
      <c r="R242" s="96"/>
      <c r="S242" s="96"/>
      <c r="T242" s="96"/>
      <c r="U242" s="96"/>
      <c r="V242" s="96"/>
      <c r="W242" s="20"/>
      <c r="X242" s="83"/>
      <c r="Y242" s="83"/>
    </row>
    <row r="243" spans="1:25" ht="12.75">
      <c r="A243" s="2"/>
      <c r="B243" s="9"/>
      <c r="C243" s="9"/>
      <c r="D243" s="7" t="s">
        <v>49</v>
      </c>
      <c r="E243" s="2"/>
      <c r="F243" s="2"/>
      <c r="G243" s="26" t="s">
        <v>50</v>
      </c>
      <c r="H243" s="96"/>
      <c r="I243" s="96"/>
      <c r="J243" s="96"/>
      <c r="K243" s="96"/>
      <c r="L243" s="97"/>
      <c r="M243" s="97"/>
      <c r="N243" s="97"/>
      <c r="O243" s="79"/>
      <c r="P243" s="79"/>
      <c r="Q243" s="96"/>
      <c r="R243" s="96"/>
      <c r="S243" s="96"/>
      <c r="T243" s="96"/>
      <c r="U243" s="96"/>
      <c r="V243" s="96"/>
      <c r="W243" s="20"/>
      <c r="X243" s="83"/>
      <c r="Y243" s="83"/>
    </row>
    <row r="244" spans="1:25" ht="12.75">
      <c r="A244" s="2"/>
      <c r="B244" s="9"/>
      <c r="C244" s="9"/>
      <c r="D244" s="10" t="s">
        <v>59</v>
      </c>
      <c r="E244" s="9"/>
      <c r="F244" s="9"/>
      <c r="G244" s="27" t="s">
        <v>60</v>
      </c>
      <c r="H244" s="96">
        <v>200</v>
      </c>
      <c r="I244" s="96"/>
      <c r="J244" s="96">
        <f>SUM(H244:I244)</f>
        <v>200</v>
      </c>
      <c r="K244" s="96"/>
      <c r="L244" s="96">
        <f>SUM(J244:K244)</f>
        <v>200</v>
      </c>
      <c r="M244" s="96"/>
      <c r="N244" s="96">
        <f>SUM(L244:M244)</f>
        <v>200</v>
      </c>
      <c r="O244" s="76"/>
      <c r="P244" s="76">
        <f>SUM(N244:O244)</f>
        <v>200</v>
      </c>
      <c r="Q244" s="96"/>
      <c r="R244" s="96"/>
      <c r="S244" s="96"/>
      <c r="T244" s="96"/>
      <c r="U244" s="96"/>
      <c r="V244" s="96"/>
      <c r="W244" s="20"/>
      <c r="X244" s="83"/>
      <c r="Y244" s="83"/>
    </row>
    <row r="245" spans="1:25" ht="12.75">
      <c r="A245" s="2"/>
      <c r="B245" s="2"/>
      <c r="C245" s="2"/>
      <c r="D245" s="10"/>
      <c r="E245" s="9"/>
      <c r="F245" s="9"/>
      <c r="G245" s="27"/>
      <c r="H245" s="96"/>
      <c r="I245" s="96"/>
      <c r="J245" s="96"/>
      <c r="K245" s="96"/>
      <c r="L245" s="96"/>
      <c r="M245" s="96"/>
      <c r="N245" s="96"/>
      <c r="O245" s="76"/>
      <c r="P245" s="76"/>
      <c r="Q245" s="96"/>
      <c r="R245" s="96"/>
      <c r="S245" s="96"/>
      <c r="T245" s="96"/>
      <c r="U245" s="96"/>
      <c r="V245" s="96"/>
      <c r="W245" s="20"/>
      <c r="X245" s="83"/>
      <c r="Y245" s="83"/>
    </row>
    <row r="246" spans="1:25" ht="12.75">
      <c r="A246" s="2"/>
      <c r="B246" s="2"/>
      <c r="C246" s="2"/>
      <c r="D246" s="7"/>
      <c r="E246" s="2"/>
      <c r="F246" s="2"/>
      <c r="G246" s="26" t="s">
        <v>122</v>
      </c>
      <c r="H246" s="97">
        <f aca="true" t="shared" si="38" ref="H246:M246">SUM(H244:H245)</f>
        <v>200</v>
      </c>
      <c r="I246" s="97">
        <f t="shared" si="38"/>
        <v>0</v>
      </c>
      <c r="J246" s="97">
        <f t="shared" si="38"/>
        <v>200</v>
      </c>
      <c r="K246" s="97">
        <f t="shared" si="38"/>
        <v>0</v>
      </c>
      <c r="L246" s="97">
        <f t="shared" si="38"/>
        <v>200</v>
      </c>
      <c r="M246" s="97">
        <f t="shared" si="38"/>
        <v>0</v>
      </c>
      <c r="N246" s="97">
        <f>SUM(L246:M246)</f>
        <v>200</v>
      </c>
      <c r="O246" s="79">
        <f>SUM(O244:O245)</f>
        <v>0</v>
      </c>
      <c r="P246" s="79">
        <f>SUM(P244:P245)</f>
        <v>200</v>
      </c>
      <c r="Q246" s="96"/>
      <c r="R246" s="96"/>
      <c r="S246" s="96"/>
      <c r="T246" s="96"/>
      <c r="U246" s="96"/>
      <c r="V246" s="96"/>
      <c r="W246" s="20"/>
      <c r="X246" s="83"/>
      <c r="Y246" s="83"/>
    </row>
    <row r="247" spans="1:25" ht="12.75">
      <c r="A247" s="2"/>
      <c r="B247" s="2"/>
      <c r="C247" s="2"/>
      <c r="D247" s="7"/>
      <c r="E247" s="2"/>
      <c r="F247" s="2"/>
      <c r="G247" s="26"/>
      <c r="H247" s="96"/>
      <c r="I247" s="96"/>
      <c r="J247" s="96"/>
      <c r="K247" s="96"/>
      <c r="L247" s="97"/>
      <c r="M247" s="97"/>
      <c r="N247" s="97"/>
      <c r="O247" s="79"/>
      <c r="P247" s="79"/>
      <c r="Q247" s="96"/>
      <c r="R247" s="96"/>
      <c r="S247" s="96"/>
      <c r="T247" s="96"/>
      <c r="U247" s="96"/>
      <c r="V247" s="96"/>
      <c r="W247" s="20"/>
      <c r="X247" s="83"/>
      <c r="Y247" s="83"/>
    </row>
    <row r="248" spans="1:25" ht="12.75">
      <c r="A248" s="2"/>
      <c r="B248" s="2">
        <v>23</v>
      </c>
      <c r="C248" s="2"/>
      <c r="D248" s="7"/>
      <c r="E248" s="185" t="s">
        <v>151</v>
      </c>
      <c r="F248" s="185"/>
      <c r="G248" s="164"/>
      <c r="H248" s="96"/>
      <c r="I248" s="96"/>
      <c r="J248" s="96"/>
      <c r="K248" s="96"/>
      <c r="L248" s="97"/>
      <c r="M248" s="97"/>
      <c r="N248" s="97"/>
      <c r="O248" s="79"/>
      <c r="P248" s="79"/>
      <c r="Q248" s="96"/>
      <c r="R248" s="96"/>
      <c r="S248" s="96"/>
      <c r="T248" s="96"/>
      <c r="U248" s="96"/>
      <c r="V248" s="96"/>
      <c r="W248" s="20"/>
      <c r="X248" s="83"/>
      <c r="Y248" s="83"/>
    </row>
    <row r="249" spans="1:25" ht="12.75">
      <c r="A249" s="2"/>
      <c r="B249" s="2"/>
      <c r="C249" s="8" t="s">
        <v>12</v>
      </c>
      <c r="D249" s="7"/>
      <c r="E249" s="2"/>
      <c r="F249" s="164" t="s">
        <v>13</v>
      </c>
      <c r="G249" s="165"/>
      <c r="H249" s="96"/>
      <c r="I249" s="96"/>
      <c r="J249" s="96"/>
      <c r="K249" s="96"/>
      <c r="L249" s="97"/>
      <c r="M249" s="97"/>
      <c r="N249" s="97"/>
      <c r="O249" s="79"/>
      <c r="P249" s="79"/>
      <c r="Q249" s="96"/>
      <c r="R249" s="96"/>
      <c r="S249" s="96"/>
      <c r="T249" s="96"/>
      <c r="U249" s="96"/>
      <c r="V249" s="96"/>
      <c r="W249" s="20"/>
      <c r="X249" s="83"/>
      <c r="Y249" s="83"/>
    </row>
    <row r="250" spans="1:25" ht="12.75">
      <c r="A250" s="2"/>
      <c r="B250" s="9"/>
      <c r="C250" s="9"/>
      <c r="D250" s="7" t="s">
        <v>69</v>
      </c>
      <c r="E250" s="2"/>
      <c r="F250" s="2"/>
      <c r="G250" s="26" t="s">
        <v>70</v>
      </c>
      <c r="H250" s="96"/>
      <c r="I250" s="96"/>
      <c r="J250" s="96"/>
      <c r="K250" s="96"/>
      <c r="L250" s="97"/>
      <c r="M250" s="97"/>
      <c r="N250" s="97"/>
      <c r="O250" s="79"/>
      <c r="P250" s="79"/>
      <c r="Q250" s="96"/>
      <c r="R250" s="96"/>
      <c r="S250" s="96"/>
      <c r="T250" s="96"/>
      <c r="U250" s="96"/>
      <c r="V250" s="96"/>
      <c r="W250" s="20"/>
      <c r="X250" s="83"/>
      <c r="Y250" s="83"/>
    </row>
    <row r="251" spans="1:25" ht="12.75">
      <c r="A251" s="2"/>
      <c r="B251" s="9"/>
      <c r="C251" s="9"/>
      <c r="D251" s="10" t="s">
        <v>71</v>
      </c>
      <c r="E251" s="9"/>
      <c r="F251" s="9"/>
      <c r="G251" s="28" t="s">
        <v>72</v>
      </c>
      <c r="H251" s="96">
        <v>100</v>
      </c>
      <c r="I251" s="96"/>
      <c r="J251" s="96">
        <f>SUM(H251:I251)</f>
        <v>100</v>
      </c>
      <c r="K251" s="96"/>
      <c r="L251" s="96">
        <f>SUM(J251:K251)</f>
        <v>100</v>
      </c>
      <c r="M251" s="96"/>
      <c r="N251" s="96">
        <f>SUM(L251:M251)</f>
        <v>100</v>
      </c>
      <c r="O251" s="76"/>
      <c r="P251" s="76">
        <f>SUM(N251:O251)</f>
        <v>100</v>
      </c>
      <c r="Q251" s="96"/>
      <c r="R251" s="96"/>
      <c r="S251" s="96"/>
      <c r="T251" s="96"/>
      <c r="U251" s="96"/>
      <c r="V251" s="96"/>
      <c r="W251" s="20"/>
      <c r="X251" s="83"/>
      <c r="Y251" s="83"/>
    </row>
    <row r="252" spans="1:25" ht="12.75">
      <c r="A252" s="2"/>
      <c r="B252" s="2"/>
      <c r="C252" s="2"/>
      <c r="D252" s="10"/>
      <c r="E252" s="9"/>
      <c r="F252" s="9"/>
      <c r="G252" s="27"/>
      <c r="H252" s="96"/>
      <c r="I252" s="96"/>
      <c r="J252" s="96">
        <f>SUM(H252:I252)</f>
        <v>0</v>
      </c>
      <c r="K252" s="96"/>
      <c r="L252" s="96">
        <f>SUM(J252:K252)</f>
        <v>0</v>
      </c>
      <c r="M252" s="96"/>
      <c r="N252" s="96">
        <f>SUM(L252:M252)</f>
        <v>0</v>
      </c>
      <c r="O252" s="76"/>
      <c r="P252" s="76">
        <f>SUM(N252:O252)</f>
        <v>0</v>
      </c>
      <c r="Q252" s="96"/>
      <c r="R252" s="96"/>
      <c r="S252" s="96"/>
      <c r="T252" s="96"/>
      <c r="U252" s="96"/>
      <c r="V252" s="96"/>
      <c r="W252" s="20"/>
      <c r="X252" s="83"/>
      <c r="Y252" s="83"/>
    </row>
    <row r="253" spans="1:25" ht="12.75">
      <c r="A253" s="2"/>
      <c r="B253" s="2"/>
      <c r="C253" s="2"/>
      <c r="D253" s="7"/>
      <c r="E253" s="2"/>
      <c r="F253" s="2"/>
      <c r="G253" s="26" t="s">
        <v>122</v>
      </c>
      <c r="H253" s="97">
        <f aca="true" t="shared" si="39" ref="H253:M253">SUM(H251:H252)</f>
        <v>100</v>
      </c>
      <c r="I253" s="97">
        <f t="shared" si="39"/>
        <v>0</v>
      </c>
      <c r="J253" s="97">
        <f t="shared" si="39"/>
        <v>100</v>
      </c>
      <c r="K253" s="97">
        <f t="shared" si="39"/>
        <v>0</v>
      </c>
      <c r="L253" s="97">
        <f t="shared" si="39"/>
        <v>100</v>
      </c>
      <c r="M253" s="97">
        <f t="shared" si="39"/>
        <v>0</v>
      </c>
      <c r="N253" s="97">
        <f>SUM(L253:M253)</f>
        <v>100</v>
      </c>
      <c r="O253" s="79">
        <f>SUM(O251:O252)</f>
        <v>0</v>
      </c>
      <c r="P253" s="79">
        <f>SUM(P251:P252)</f>
        <v>100</v>
      </c>
      <c r="Q253" s="96"/>
      <c r="R253" s="96"/>
      <c r="S253" s="96"/>
      <c r="T253" s="96"/>
      <c r="U253" s="96"/>
      <c r="V253" s="96"/>
      <c r="W253" s="20"/>
      <c r="X253" s="83"/>
      <c r="Y253" s="83"/>
    </row>
    <row r="254" spans="1:25" ht="12.75">
      <c r="A254" s="2"/>
      <c r="B254" s="2"/>
      <c r="C254" s="2"/>
      <c r="D254" s="7"/>
      <c r="E254" s="2"/>
      <c r="F254" s="2"/>
      <c r="G254" s="26"/>
      <c r="H254" s="96"/>
      <c r="I254" s="96"/>
      <c r="J254" s="96"/>
      <c r="K254" s="96"/>
      <c r="L254" s="97"/>
      <c r="M254" s="97"/>
      <c r="N254" s="97"/>
      <c r="O254" s="79"/>
      <c r="P254" s="79"/>
      <c r="Q254" s="96"/>
      <c r="R254" s="96"/>
      <c r="S254" s="96"/>
      <c r="T254" s="96"/>
      <c r="U254" s="96"/>
      <c r="V254" s="96"/>
      <c r="W254" s="20"/>
      <c r="X254" s="83"/>
      <c r="Y254" s="83"/>
    </row>
    <row r="255" spans="1:25" ht="12.75">
      <c r="A255" s="2"/>
      <c r="B255" s="2">
        <v>24</v>
      </c>
      <c r="C255" s="2"/>
      <c r="D255" s="7"/>
      <c r="E255" s="185" t="s">
        <v>152</v>
      </c>
      <c r="F255" s="185"/>
      <c r="G255" s="164"/>
      <c r="H255" s="96"/>
      <c r="I255" s="96"/>
      <c r="J255" s="96"/>
      <c r="K255" s="96"/>
      <c r="L255" s="97"/>
      <c r="M255" s="97"/>
      <c r="N255" s="97"/>
      <c r="O255" s="79"/>
      <c r="P255" s="79"/>
      <c r="Q255" s="96"/>
      <c r="R255" s="96"/>
      <c r="S255" s="96"/>
      <c r="T255" s="96"/>
      <c r="U255" s="96"/>
      <c r="V255" s="96"/>
      <c r="W255" s="20"/>
      <c r="X255" s="83"/>
      <c r="Y255" s="83"/>
    </row>
    <row r="256" spans="1:25" ht="12.75">
      <c r="A256" s="2"/>
      <c r="B256" s="2"/>
      <c r="C256" s="8" t="s">
        <v>12</v>
      </c>
      <c r="D256" s="7"/>
      <c r="E256" s="2"/>
      <c r="F256" s="164" t="s">
        <v>13</v>
      </c>
      <c r="G256" s="165"/>
      <c r="H256" s="96"/>
      <c r="I256" s="96"/>
      <c r="J256" s="96"/>
      <c r="K256" s="96"/>
      <c r="L256" s="97"/>
      <c r="M256" s="97"/>
      <c r="N256" s="97"/>
      <c r="O256" s="79"/>
      <c r="P256" s="79"/>
      <c r="Q256" s="96"/>
      <c r="R256" s="96"/>
      <c r="S256" s="96"/>
      <c r="T256" s="96"/>
      <c r="U256" s="96"/>
      <c r="V256" s="96"/>
      <c r="W256" s="20"/>
      <c r="X256" s="83"/>
      <c r="Y256" s="83"/>
    </row>
    <row r="257" spans="1:25" ht="12.75">
      <c r="A257" s="2"/>
      <c r="B257" s="9"/>
      <c r="C257" s="9"/>
      <c r="D257" s="7" t="s">
        <v>69</v>
      </c>
      <c r="E257" s="2"/>
      <c r="F257" s="2"/>
      <c r="G257" s="26" t="s">
        <v>70</v>
      </c>
      <c r="H257" s="96"/>
      <c r="I257" s="96"/>
      <c r="J257" s="96"/>
      <c r="K257" s="96"/>
      <c r="L257" s="97"/>
      <c r="M257" s="97"/>
      <c r="N257" s="97"/>
      <c r="O257" s="79"/>
      <c r="P257" s="79"/>
      <c r="Q257" s="96"/>
      <c r="R257" s="96"/>
      <c r="S257" s="96"/>
      <c r="T257" s="96"/>
      <c r="U257" s="96"/>
      <c r="V257" s="96"/>
      <c r="W257" s="20"/>
      <c r="X257" s="83"/>
      <c r="Y257" s="83"/>
    </row>
    <row r="258" spans="1:25" ht="12.75">
      <c r="A258" s="2"/>
      <c r="B258" s="9"/>
      <c r="C258" s="9"/>
      <c r="D258" s="10" t="s">
        <v>71</v>
      </c>
      <c r="E258" s="9"/>
      <c r="F258" s="9"/>
      <c r="G258" s="28" t="s">
        <v>72</v>
      </c>
      <c r="H258" s="96">
        <v>300</v>
      </c>
      <c r="I258" s="96"/>
      <c r="J258" s="96">
        <f>SUM(H258:I258)</f>
        <v>300</v>
      </c>
      <c r="K258" s="96"/>
      <c r="L258" s="96">
        <f>SUM(J258:K258)</f>
        <v>300</v>
      </c>
      <c r="M258" s="96"/>
      <c r="N258" s="96">
        <f>SUM(L258:M258)</f>
        <v>300</v>
      </c>
      <c r="O258" s="76"/>
      <c r="P258" s="76">
        <f>SUM(N258:O258)</f>
        <v>300</v>
      </c>
      <c r="Q258" s="96"/>
      <c r="R258" s="96"/>
      <c r="S258" s="96"/>
      <c r="T258" s="96"/>
      <c r="U258" s="96"/>
      <c r="V258" s="96"/>
      <c r="W258" s="20"/>
      <c r="X258" s="83"/>
      <c r="Y258" s="83"/>
    </row>
    <row r="259" spans="1:25" ht="12.75">
      <c r="A259" s="2"/>
      <c r="B259" s="2"/>
      <c r="C259" s="2"/>
      <c r="D259" s="10"/>
      <c r="E259" s="9"/>
      <c r="F259" s="9"/>
      <c r="G259" s="27"/>
      <c r="H259" s="96"/>
      <c r="I259" s="96"/>
      <c r="J259" s="96">
        <f>SUM(H259:I259)</f>
        <v>0</v>
      </c>
      <c r="K259" s="96"/>
      <c r="L259" s="96">
        <f>SUM(J259:K259)</f>
        <v>0</v>
      </c>
      <c r="M259" s="96"/>
      <c r="N259" s="96">
        <f>SUM(L259:M259)</f>
        <v>0</v>
      </c>
      <c r="O259" s="76"/>
      <c r="P259" s="76">
        <f>SUM(N259:O259)</f>
        <v>0</v>
      </c>
      <c r="Q259" s="96"/>
      <c r="R259" s="96"/>
      <c r="S259" s="96"/>
      <c r="T259" s="96"/>
      <c r="U259" s="96"/>
      <c r="V259" s="96"/>
      <c r="W259" s="20"/>
      <c r="X259" s="83"/>
      <c r="Y259" s="83"/>
    </row>
    <row r="260" spans="1:25" ht="12.75">
      <c r="A260" s="2"/>
      <c r="B260" s="2"/>
      <c r="C260" s="2"/>
      <c r="D260" s="7"/>
      <c r="E260" s="2"/>
      <c r="F260" s="2"/>
      <c r="G260" s="26" t="s">
        <v>122</v>
      </c>
      <c r="H260" s="97">
        <f aca="true" t="shared" si="40" ref="H260:M260">SUM(H258:H259)</f>
        <v>300</v>
      </c>
      <c r="I260" s="97">
        <f t="shared" si="40"/>
        <v>0</v>
      </c>
      <c r="J260" s="97">
        <f t="shared" si="40"/>
        <v>300</v>
      </c>
      <c r="K260" s="97">
        <f t="shared" si="40"/>
        <v>0</v>
      </c>
      <c r="L260" s="97">
        <f t="shared" si="40"/>
        <v>300</v>
      </c>
      <c r="M260" s="97">
        <f t="shared" si="40"/>
        <v>0</v>
      </c>
      <c r="N260" s="97">
        <f>SUM(L260:M260)</f>
        <v>300</v>
      </c>
      <c r="O260" s="79">
        <f>SUM(O258:O259)</f>
        <v>0</v>
      </c>
      <c r="P260" s="79">
        <f>SUM(P258:P259)</f>
        <v>300</v>
      </c>
      <c r="Q260" s="96"/>
      <c r="R260" s="96"/>
      <c r="S260" s="96"/>
      <c r="T260" s="96"/>
      <c r="U260" s="96"/>
      <c r="V260" s="96"/>
      <c r="W260" s="20"/>
      <c r="X260" s="83"/>
      <c r="Y260" s="83"/>
    </row>
    <row r="261" spans="1:25" ht="12.75">
      <c r="A261" s="2"/>
      <c r="B261" s="2"/>
      <c r="C261" s="2"/>
      <c r="D261" s="7"/>
      <c r="E261" s="2"/>
      <c r="F261" s="2"/>
      <c r="G261" s="26"/>
      <c r="H261" s="96"/>
      <c r="I261" s="96"/>
      <c r="J261" s="96"/>
      <c r="K261" s="96"/>
      <c r="L261" s="97"/>
      <c r="M261" s="97"/>
      <c r="N261" s="97"/>
      <c r="O261" s="79"/>
      <c r="P261" s="79"/>
      <c r="Q261" s="96"/>
      <c r="R261" s="96"/>
      <c r="S261" s="96"/>
      <c r="T261" s="96"/>
      <c r="U261" s="96"/>
      <c r="V261" s="96"/>
      <c r="W261" s="20"/>
      <c r="X261" s="83"/>
      <c r="Y261" s="83"/>
    </row>
    <row r="262" spans="1:25" ht="12.75">
      <c r="A262" s="2"/>
      <c r="B262" s="2">
        <v>25</v>
      </c>
      <c r="C262" s="2"/>
      <c r="D262" s="7"/>
      <c r="E262" s="185" t="s">
        <v>153</v>
      </c>
      <c r="F262" s="185"/>
      <c r="G262" s="164"/>
      <c r="H262" s="96"/>
      <c r="I262" s="96"/>
      <c r="J262" s="96"/>
      <c r="K262" s="96"/>
      <c r="L262" s="97"/>
      <c r="M262" s="97"/>
      <c r="N262" s="97"/>
      <c r="O262" s="79"/>
      <c r="P262" s="79"/>
      <c r="Q262" s="96"/>
      <c r="R262" s="96"/>
      <c r="S262" s="96"/>
      <c r="T262" s="96"/>
      <c r="U262" s="96"/>
      <c r="V262" s="96"/>
      <c r="W262" s="20"/>
      <c r="X262" s="83"/>
      <c r="Y262" s="83"/>
    </row>
    <row r="263" spans="1:25" ht="12.75">
      <c r="A263" s="2"/>
      <c r="B263" s="2"/>
      <c r="C263" s="8" t="s">
        <v>12</v>
      </c>
      <c r="D263" s="7"/>
      <c r="E263" s="2"/>
      <c r="F263" s="164" t="s">
        <v>13</v>
      </c>
      <c r="G263" s="165"/>
      <c r="H263" s="96"/>
      <c r="I263" s="96"/>
      <c r="J263" s="96"/>
      <c r="K263" s="96"/>
      <c r="L263" s="97"/>
      <c r="M263" s="97"/>
      <c r="N263" s="97"/>
      <c r="O263" s="79"/>
      <c r="P263" s="79"/>
      <c r="Q263" s="96"/>
      <c r="R263" s="96"/>
      <c r="S263" s="96"/>
      <c r="T263" s="96"/>
      <c r="U263" s="96"/>
      <c r="V263" s="96"/>
      <c r="W263" s="20"/>
      <c r="X263" s="83"/>
      <c r="Y263" s="83"/>
    </row>
    <row r="264" spans="1:25" ht="12.75">
      <c r="A264" s="2"/>
      <c r="B264" s="9"/>
      <c r="C264" s="9"/>
      <c r="D264" s="7" t="s">
        <v>69</v>
      </c>
      <c r="E264" s="2"/>
      <c r="F264" s="2"/>
      <c r="G264" s="26" t="s">
        <v>70</v>
      </c>
      <c r="H264" s="96"/>
      <c r="I264" s="96"/>
      <c r="J264" s="96"/>
      <c r="K264" s="96"/>
      <c r="L264" s="97"/>
      <c r="M264" s="97"/>
      <c r="N264" s="97"/>
      <c r="O264" s="79"/>
      <c r="P264" s="79"/>
      <c r="Q264" s="96"/>
      <c r="R264" s="96"/>
      <c r="S264" s="96"/>
      <c r="T264" s="96"/>
      <c r="U264" s="96"/>
      <c r="V264" s="96"/>
      <c r="W264" s="20"/>
      <c r="X264" s="83"/>
      <c r="Y264" s="83"/>
    </row>
    <row r="265" spans="1:25" ht="12.75">
      <c r="A265" s="2"/>
      <c r="B265" s="9"/>
      <c r="C265" s="9"/>
      <c r="D265" s="10" t="s">
        <v>73</v>
      </c>
      <c r="E265" s="9"/>
      <c r="F265" s="9"/>
      <c r="G265" s="28" t="s">
        <v>74</v>
      </c>
      <c r="H265" s="96">
        <v>630</v>
      </c>
      <c r="I265" s="96"/>
      <c r="J265" s="96">
        <f>SUM(H265:I265)</f>
        <v>630</v>
      </c>
      <c r="K265" s="96"/>
      <c r="L265" s="96">
        <f>SUM(J265:K265)</f>
        <v>630</v>
      </c>
      <c r="M265" s="96"/>
      <c r="N265" s="96">
        <f>SUM(L265:M265)</f>
        <v>630</v>
      </c>
      <c r="O265" s="76"/>
      <c r="P265" s="76">
        <f>SUM(N265:O265)</f>
        <v>630</v>
      </c>
      <c r="Q265" s="96"/>
      <c r="R265" s="96"/>
      <c r="S265" s="96"/>
      <c r="T265" s="96"/>
      <c r="U265" s="96"/>
      <c r="V265" s="96"/>
      <c r="W265" s="20"/>
      <c r="X265" s="83"/>
      <c r="Y265" s="83"/>
    </row>
    <row r="266" spans="1:25" ht="12.75">
      <c r="A266" s="2"/>
      <c r="B266" s="2"/>
      <c r="C266" s="2"/>
      <c r="D266" s="10"/>
      <c r="E266" s="9"/>
      <c r="F266" s="9"/>
      <c r="G266" s="27"/>
      <c r="H266" s="96"/>
      <c r="I266" s="96"/>
      <c r="J266" s="96">
        <f>SUM(H266:I266)</f>
        <v>0</v>
      </c>
      <c r="K266" s="96"/>
      <c r="L266" s="96">
        <f>SUM(J266:K266)</f>
        <v>0</v>
      </c>
      <c r="M266" s="96"/>
      <c r="N266" s="96">
        <f>SUM(L266:M266)</f>
        <v>0</v>
      </c>
      <c r="O266" s="76"/>
      <c r="P266" s="76">
        <f>SUM(N266:O266)</f>
        <v>0</v>
      </c>
      <c r="Q266" s="96"/>
      <c r="R266" s="96"/>
      <c r="S266" s="96"/>
      <c r="T266" s="96"/>
      <c r="U266" s="96"/>
      <c r="V266" s="96"/>
      <c r="W266" s="20"/>
      <c r="X266" s="83"/>
      <c r="Y266" s="83"/>
    </row>
    <row r="267" spans="1:25" ht="12.75">
      <c r="A267" s="2"/>
      <c r="B267" s="2"/>
      <c r="C267" s="2"/>
      <c r="D267" s="7"/>
      <c r="E267" s="2"/>
      <c r="F267" s="2"/>
      <c r="G267" s="26" t="s">
        <v>122</v>
      </c>
      <c r="H267" s="97">
        <f aca="true" t="shared" si="41" ref="H267:M267">SUM(H265:H266)</f>
        <v>630</v>
      </c>
      <c r="I267" s="97">
        <f t="shared" si="41"/>
        <v>0</v>
      </c>
      <c r="J267" s="97">
        <f t="shared" si="41"/>
        <v>630</v>
      </c>
      <c r="K267" s="97">
        <f t="shared" si="41"/>
        <v>0</v>
      </c>
      <c r="L267" s="97">
        <f t="shared" si="41"/>
        <v>630</v>
      </c>
      <c r="M267" s="97">
        <f t="shared" si="41"/>
        <v>0</v>
      </c>
      <c r="N267" s="97">
        <f>SUM(L267:M267)</f>
        <v>630</v>
      </c>
      <c r="O267" s="79">
        <f>SUM(O265:O266)</f>
        <v>0</v>
      </c>
      <c r="P267" s="79">
        <f>SUM(P265:P266)</f>
        <v>630</v>
      </c>
      <c r="Q267" s="96"/>
      <c r="R267" s="96"/>
      <c r="S267" s="96"/>
      <c r="T267" s="96"/>
      <c r="U267" s="96"/>
      <c r="V267" s="96"/>
      <c r="W267" s="20"/>
      <c r="X267" s="83"/>
      <c r="Y267" s="83"/>
    </row>
    <row r="268" spans="1:25" ht="12.75">
      <c r="A268" s="2"/>
      <c r="B268" s="2"/>
      <c r="C268" s="2"/>
      <c r="D268" s="7"/>
      <c r="E268" s="2"/>
      <c r="F268" s="2"/>
      <c r="G268" s="26"/>
      <c r="H268" s="96"/>
      <c r="I268" s="96"/>
      <c r="J268" s="96"/>
      <c r="K268" s="96"/>
      <c r="L268" s="97"/>
      <c r="M268" s="97"/>
      <c r="N268" s="97"/>
      <c r="O268" s="79"/>
      <c r="P268" s="79"/>
      <c r="Q268" s="96"/>
      <c r="R268" s="96"/>
      <c r="S268" s="96"/>
      <c r="T268" s="96"/>
      <c r="U268" s="96"/>
      <c r="V268" s="96"/>
      <c r="W268" s="20"/>
      <c r="X268" s="83"/>
      <c r="Y268" s="83"/>
    </row>
    <row r="269" spans="1:25" ht="36" customHeight="1">
      <c r="A269" s="2"/>
      <c r="B269" s="2">
        <v>26</v>
      </c>
      <c r="C269" s="2"/>
      <c r="D269" s="7"/>
      <c r="E269" s="180" t="s">
        <v>154</v>
      </c>
      <c r="F269" s="181"/>
      <c r="G269" s="182"/>
      <c r="H269" s="96"/>
      <c r="I269" s="96"/>
      <c r="J269" s="96"/>
      <c r="K269" s="96"/>
      <c r="L269" s="97"/>
      <c r="M269" s="97"/>
      <c r="N269" s="97"/>
      <c r="O269" s="79"/>
      <c r="P269" s="79"/>
      <c r="Q269" s="96"/>
      <c r="R269" s="96"/>
      <c r="S269" s="96"/>
      <c r="T269" s="96"/>
      <c r="U269" s="96"/>
      <c r="V269" s="96"/>
      <c r="W269" s="20"/>
      <c r="X269" s="83"/>
      <c r="Y269" s="83"/>
    </row>
    <row r="270" spans="1:25" ht="12.75">
      <c r="A270" s="2"/>
      <c r="B270" s="2"/>
      <c r="C270" s="8" t="s">
        <v>12</v>
      </c>
      <c r="D270" s="7"/>
      <c r="E270" s="2"/>
      <c r="F270" s="164" t="s">
        <v>13</v>
      </c>
      <c r="G270" s="165"/>
      <c r="H270" s="96"/>
      <c r="I270" s="96"/>
      <c r="J270" s="96"/>
      <c r="K270" s="96"/>
      <c r="L270" s="97"/>
      <c r="M270" s="97"/>
      <c r="N270" s="97"/>
      <c r="O270" s="79"/>
      <c r="P270" s="79"/>
      <c r="Q270" s="96"/>
      <c r="R270" s="96"/>
      <c r="S270" s="96"/>
      <c r="T270" s="96"/>
      <c r="U270" s="96"/>
      <c r="V270" s="96"/>
      <c r="W270" s="20"/>
      <c r="X270" s="83"/>
      <c r="Y270" s="83"/>
    </row>
    <row r="271" spans="1:25" ht="12.75">
      <c r="A271" s="2"/>
      <c r="B271" s="2"/>
      <c r="C271" s="2"/>
      <c r="D271" s="7" t="s">
        <v>49</v>
      </c>
      <c r="E271" s="2"/>
      <c r="F271" s="2"/>
      <c r="G271" s="26" t="s">
        <v>50</v>
      </c>
      <c r="H271" s="96"/>
      <c r="I271" s="96"/>
      <c r="J271" s="96"/>
      <c r="K271" s="96"/>
      <c r="L271" s="97"/>
      <c r="M271" s="97"/>
      <c r="N271" s="97"/>
      <c r="O271" s="79"/>
      <c r="P271" s="79"/>
      <c r="Q271" s="96"/>
      <c r="R271" s="96"/>
      <c r="S271" s="96"/>
      <c r="T271" s="96"/>
      <c r="U271" s="96"/>
      <c r="V271" s="96"/>
      <c r="W271" s="20"/>
      <c r="X271" s="83"/>
      <c r="Y271" s="83"/>
    </row>
    <row r="272" spans="1:25" ht="12.75">
      <c r="A272" s="2"/>
      <c r="B272" s="2"/>
      <c r="C272" s="2"/>
      <c r="D272" s="10" t="s">
        <v>51</v>
      </c>
      <c r="E272" s="9"/>
      <c r="F272" s="9"/>
      <c r="G272" s="27" t="s">
        <v>52</v>
      </c>
      <c r="H272" s="96">
        <v>2178</v>
      </c>
      <c r="I272" s="96"/>
      <c r="J272" s="96">
        <f>SUM(H272:I272)</f>
        <v>2178</v>
      </c>
      <c r="K272" s="96"/>
      <c r="L272" s="96">
        <f>SUM(J272:K272)</f>
        <v>2178</v>
      </c>
      <c r="M272" s="96">
        <v>18334</v>
      </c>
      <c r="N272" s="96">
        <f>SUM(L272:M272)</f>
        <v>20512</v>
      </c>
      <c r="O272" s="76"/>
      <c r="P272" s="76">
        <f>SUM(N272:O272)</f>
        <v>20512</v>
      </c>
      <c r="Q272" s="96"/>
      <c r="R272" s="96"/>
      <c r="S272" s="96"/>
      <c r="T272" s="96"/>
      <c r="U272" s="96"/>
      <c r="V272" s="96"/>
      <c r="W272" s="20"/>
      <c r="X272" s="83"/>
      <c r="Y272" s="83"/>
    </row>
    <row r="273" spans="1:25" ht="12.75">
      <c r="A273" s="2"/>
      <c r="B273" s="2"/>
      <c r="C273" s="2"/>
      <c r="D273" s="10" t="s">
        <v>53</v>
      </c>
      <c r="E273" s="9"/>
      <c r="F273" s="9"/>
      <c r="G273" s="27" t="s">
        <v>54</v>
      </c>
      <c r="H273" s="96">
        <v>294</v>
      </c>
      <c r="I273" s="96"/>
      <c r="J273" s="96">
        <f>SUM(H273:I273)</f>
        <v>294</v>
      </c>
      <c r="K273" s="96"/>
      <c r="L273" s="96">
        <f>SUM(J273:K273)</f>
        <v>294</v>
      </c>
      <c r="M273" s="96">
        <v>2727</v>
      </c>
      <c r="N273" s="96">
        <f>SUM(L273:M273)</f>
        <v>3021</v>
      </c>
      <c r="O273" s="76"/>
      <c r="P273" s="76">
        <f>SUM(N273:O273)</f>
        <v>3021</v>
      </c>
      <c r="Q273" s="96"/>
      <c r="R273" s="96"/>
      <c r="S273" s="96"/>
      <c r="T273" s="96"/>
      <c r="U273" s="96"/>
      <c r="V273" s="96"/>
      <c r="W273" s="20"/>
      <c r="X273" s="83"/>
      <c r="Y273" s="83"/>
    </row>
    <row r="274" spans="1:25" ht="12.75">
      <c r="A274" s="2"/>
      <c r="B274" s="2"/>
      <c r="C274" s="2"/>
      <c r="D274" s="10" t="s">
        <v>55</v>
      </c>
      <c r="E274" s="9"/>
      <c r="F274" s="9"/>
      <c r="G274" s="27" t="s">
        <v>56</v>
      </c>
      <c r="H274" s="96"/>
      <c r="I274" s="96"/>
      <c r="J274" s="96"/>
      <c r="K274" s="96"/>
      <c r="L274" s="96"/>
      <c r="M274" s="96">
        <v>5973</v>
      </c>
      <c r="N274" s="96">
        <f>SUM(L274:M274)</f>
        <v>5973</v>
      </c>
      <c r="O274" s="76"/>
      <c r="P274" s="76">
        <f>SUM(N274:O274)</f>
        <v>5973</v>
      </c>
      <c r="Q274" s="96"/>
      <c r="R274" s="96"/>
      <c r="S274" s="96"/>
      <c r="T274" s="96"/>
      <c r="U274" s="96"/>
      <c r="V274" s="96"/>
      <c r="W274" s="20"/>
      <c r="X274" s="83"/>
      <c r="Y274" s="83"/>
    </row>
    <row r="275" spans="1:25" ht="12.75">
      <c r="A275" s="2"/>
      <c r="B275" s="2"/>
      <c r="C275" s="2"/>
      <c r="D275" s="7" t="s">
        <v>61</v>
      </c>
      <c r="E275" s="2"/>
      <c r="F275" s="2"/>
      <c r="G275" s="26" t="s">
        <v>62</v>
      </c>
      <c r="H275" s="96"/>
      <c r="I275" s="96"/>
      <c r="J275" s="96"/>
      <c r="K275" s="96"/>
      <c r="L275" s="97"/>
      <c r="M275" s="97"/>
      <c r="N275" s="97"/>
      <c r="O275" s="79"/>
      <c r="P275" s="79"/>
      <c r="Q275" s="96"/>
      <c r="R275" s="96"/>
      <c r="S275" s="96"/>
      <c r="T275" s="96"/>
      <c r="U275" s="96"/>
      <c r="V275" s="96"/>
      <c r="W275" s="20"/>
      <c r="X275" s="83"/>
      <c r="Y275" s="83"/>
    </row>
    <row r="276" spans="1:25" ht="12.75">
      <c r="A276" s="2"/>
      <c r="B276" s="2"/>
      <c r="C276" s="2"/>
      <c r="D276" s="13" t="s">
        <v>63</v>
      </c>
      <c r="E276" s="1"/>
      <c r="F276" s="1"/>
      <c r="G276" s="28" t="s">
        <v>64</v>
      </c>
      <c r="H276" s="96"/>
      <c r="I276" s="96"/>
      <c r="J276" s="96"/>
      <c r="K276" s="96"/>
      <c r="L276" s="97"/>
      <c r="M276" s="97"/>
      <c r="N276" s="97"/>
      <c r="O276" s="79"/>
      <c r="P276" s="79"/>
      <c r="Q276" s="96">
        <v>1978</v>
      </c>
      <c r="R276" s="96"/>
      <c r="S276" s="96">
        <f>SUM(Q276:R276)</f>
        <v>1978</v>
      </c>
      <c r="T276" s="96"/>
      <c r="U276" s="96">
        <f>SUM(S276:T276)</f>
        <v>1978</v>
      </c>
      <c r="V276" s="96">
        <v>23576</v>
      </c>
      <c r="W276" s="96">
        <f>SUM(U276:V276)</f>
        <v>25554</v>
      </c>
      <c r="X276" s="83"/>
      <c r="Y276" s="83">
        <f>SUM(W276:X276)</f>
        <v>25554</v>
      </c>
    </row>
    <row r="277" spans="1:25" ht="12.75">
      <c r="A277" s="2"/>
      <c r="B277" s="2"/>
      <c r="C277" s="2" t="s">
        <v>83</v>
      </c>
      <c r="D277" s="13"/>
      <c r="E277" s="1"/>
      <c r="F277" s="164" t="s">
        <v>84</v>
      </c>
      <c r="G277" s="165"/>
      <c r="H277" s="96"/>
      <c r="I277" s="96"/>
      <c r="J277" s="96"/>
      <c r="K277" s="96"/>
      <c r="L277" s="97"/>
      <c r="M277" s="97"/>
      <c r="N277" s="97"/>
      <c r="O277" s="79"/>
      <c r="P277" s="79"/>
      <c r="Q277" s="96"/>
      <c r="R277" s="96"/>
      <c r="S277" s="96"/>
      <c r="T277" s="96"/>
      <c r="U277" s="96"/>
      <c r="V277" s="96"/>
      <c r="W277" s="96"/>
      <c r="X277" s="83"/>
      <c r="Y277" s="83"/>
    </row>
    <row r="278" spans="1:25" ht="12.75">
      <c r="A278" s="2"/>
      <c r="B278" s="2"/>
      <c r="C278" s="2"/>
      <c r="D278" s="13" t="s">
        <v>71</v>
      </c>
      <c r="E278" s="1"/>
      <c r="F278" s="1"/>
      <c r="G278" s="26" t="s">
        <v>86</v>
      </c>
      <c r="H278" s="96"/>
      <c r="I278" s="96"/>
      <c r="J278" s="96"/>
      <c r="K278" s="96"/>
      <c r="L278" s="97"/>
      <c r="M278" s="97"/>
      <c r="N278" s="97"/>
      <c r="O278" s="79"/>
      <c r="P278" s="79"/>
      <c r="Q278" s="96"/>
      <c r="R278" s="96"/>
      <c r="S278" s="96"/>
      <c r="T278" s="96"/>
      <c r="U278" s="96"/>
      <c r="V278" s="96"/>
      <c r="W278" s="96"/>
      <c r="X278" s="83"/>
      <c r="Y278" s="83"/>
    </row>
    <row r="279" spans="1:25" ht="12.75">
      <c r="A279" s="2"/>
      <c r="B279" s="2"/>
      <c r="C279" s="2"/>
      <c r="D279" s="13" t="s">
        <v>73</v>
      </c>
      <c r="E279" s="1"/>
      <c r="F279" s="1"/>
      <c r="G279" s="28" t="s">
        <v>88</v>
      </c>
      <c r="H279" s="96"/>
      <c r="I279" s="96"/>
      <c r="J279" s="96"/>
      <c r="K279" s="96"/>
      <c r="L279" s="97"/>
      <c r="M279" s="97"/>
      <c r="N279" s="97"/>
      <c r="O279" s="79"/>
      <c r="P279" s="79"/>
      <c r="Q279" s="96"/>
      <c r="R279" s="96"/>
      <c r="S279" s="96"/>
      <c r="T279" s="96"/>
      <c r="U279" s="96"/>
      <c r="V279" s="96">
        <v>9345</v>
      </c>
      <c r="W279" s="96">
        <f>SUM(U279:V279)</f>
        <v>9345</v>
      </c>
      <c r="X279" s="83"/>
      <c r="Y279" s="83">
        <f>SUM(W279:X279)</f>
        <v>9345</v>
      </c>
    </row>
    <row r="280" spans="1:25" ht="12.75">
      <c r="A280" s="2"/>
      <c r="B280" s="2"/>
      <c r="C280" s="2"/>
      <c r="D280" s="25" t="s">
        <v>77</v>
      </c>
      <c r="E280" s="1"/>
      <c r="F280" s="1"/>
      <c r="G280" s="26" t="s">
        <v>99</v>
      </c>
      <c r="H280" s="96"/>
      <c r="I280" s="96"/>
      <c r="J280" s="96"/>
      <c r="K280" s="96"/>
      <c r="L280" s="97"/>
      <c r="M280" s="97"/>
      <c r="N280" s="97"/>
      <c r="O280" s="79"/>
      <c r="P280" s="79"/>
      <c r="Q280" s="96"/>
      <c r="R280" s="96"/>
      <c r="S280" s="96"/>
      <c r="T280" s="96"/>
      <c r="U280" s="96"/>
      <c r="V280" s="96"/>
      <c r="W280" s="96"/>
      <c r="X280" s="83"/>
      <c r="Y280" s="83"/>
    </row>
    <row r="281" spans="1:25" ht="12.75">
      <c r="A281" s="2"/>
      <c r="B281" s="2"/>
      <c r="C281" s="2"/>
      <c r="D281" s="89" t="s">
        <v>397</v>
      </c>
      <c r="E281" s="2"/>
      <c r="F281" s="2"/>
      <c r="G281" s="28" t="s">
        <v>101</v>
      </c>
      <c r="H281" s="96"/>
      <c r="I281" s="96"/>
      <c r="J281" s="96"/>
      <c r="K281" s="96"/>
      <c r="L281" s="97"/>
      <c r="M281" s="98">
        <v>9345</v>
      </c>
      <c r="N281" s="98">
        <f>SUM(L281:M281)</f>
        <v>9345</v>
      </c>
      <c r="O281" s="83"/>
      <c r="P281" s="83">
        <f>SUM(N281:O281)</f>
        <v>9345</v>
      </c>
      <c r="Q281" s="96"/>
      <c r="R281" s="96"/>
      <c r="S281" s="96"/>
      <c r="T281" s="96"/>
      <c r="U281" s="96"/>
      <c r="V281" s="96"/>
      <c r="W281" s="96"/>
      <c r="X281" s="83"/>
      <c r="Y281" s="83"/>
    </row>
    <row r="282" spans="1:25" ht="12.75">
      <c r="A282" s="2"/>
      <c r="B282" s="2"/>
      <c r="C282" s="2"/>
      <c r="D282" s="7"/>
      <c r="E282" s="2"/>
      <c r="F282" s="2"/>
      <c r="G282" s="26" t="s">
        <v>122</v>
      </c>
      <c r="H282" s="97">
        <f aca="true" t="shared" si="42" ref="H282:M282">SUM(H272:H281)</f>
        <v>2472</v>
      </c>
      <c r="I282" s="97">
        <f t="shared" si="42"/>
        <v>0</v>
      </c>
      <c r="J282" s="97">
        <f t="shared" si="42"/>
        <v>2472</v>
      </c>
      <c r="K282" s="97">
        <f t="shared" si="42"/>
        <v>0</v>
      </c>
      <c r="L282" s="97">
        <f t="shared" si="42"/>
        <v>2472</v>
      </c>
      <c r="M282" s="97">
        <f t="shared" si="42"/>
        <v>36379</v>
      </c>
      <c r="N282" s="97">
        <f>SUM(L282:M282)</f>
        <v>38851</v>
      </c>
      <c r="O282" s="79">
        <f>SUM(O272:O281)</f>
        <v>0</v>
      </c>
      <c r="P282" s="79">
        <f>SUM(P272:P281)</f>
        <v>38851</v>
      </c>
      <c r="Q282" s="97">
        <f aca="true" t="shared" si="43" ref="Q282:V282">SUM(Q276:Q281)</f>
        <v>1978</v>
      </c>
      <c r="R282" s="97">
        <f t="shared" si="43"/>
        <v>0</v>
      </c>
      <c r="S282" s="97">
        <f t="shared" si="43"/>
        <v>1978</v>
      </c>
      <c r="T282" s="97">
        <f t="shared" si="43"/>
        <v>0</v>
      </c>
      <c r="U282" s="97">
        <f t="shared" si="43"/>
        <v>1978</v>
      </c>
      <c r="V282" s="97">
        <f t="shared" si="43"/>
        <v>32921</v>
      </c>
      <c r="W282" s="97">
        <f>SUM(U282:V282)</f>
        <v>34899</v>
      </c>
      <c r="X282" s="79">
        <f>SUM(X276:X281)</f>
        <v>0</v>
      </c>
      <c r="Y282" s="79">
        <f>SUM(Y276:Y281)</f>
        <v>34899</v>
      </c>
    </row>
    <row r="283" spans="1:25" ht="12.75">
      <c r="A283" s="2"/>
      <c r="B283" s="2"/>
      <c r="C283" s="2"/>
      <c r="D283" s="7"/>
      <c r="E283" s="2"/>
      <c r="F283" s="2"/>
      <c r="G283" s="28" t="s">
        <v>155</v>
      </c>
      <c r="H283" s="97">
        <v>7</v>
      </c>
      <c r="I283" s="97"/>
      <c r="J283" s="97">
        <f>SUM(H283:I283)</f>
        <v>7</v>
      </c>
      <c r="K283" s="97"/>
      <c r="L283" s="97">
        <f>SUM(J283:K283)</f>
        <v>7</v>
      </c>
      <c r="M283" s="97">
        <v>27</v>
      </c>
      <c r="N283" s="97">
        <f>SUM(L283:M283)</f>
        <v>34</v>
      </c>
      <c r="O283" s="79"/>
      <c r="P283" s="79">
        <f>SUM(N283:O283)</f>
        <v>34</v>
      </c>
      <c r="Q283" s="96"/>
      <c r="R283" s="96"/>
      <c r="S283" s="96"/>
      <c r="T283" s="96"/>
      <c r="U283" s="96"/>
      <c r="V283" s="96"/>
      <c r="W283" s="20"/>
      <c r="X283" s="83"/>
      <c r="Y283" s="83"/>
    </row>
    <row r="284" spans="1:25" ht="12.75">
      <c r="A284" s="2"/>
      <c r="B284" s="2"/>
      <c r="C284" s="2"/>
      <c r="D284" s="7"/>
      <c r="E284" s="2"/>
      <c r="F284" s="2"/>
      <c r="G284" s="26"/>
      <c r="H284" s="96"/>
      <c r="I284" s="96"/>
      <c r="J284" s="96"/>
      <c r="K284" s="96"/>
      <c r="L284" s="97"/>
      <c r="M284" s="97"/>
      <c r="N284" s="97"/>
      <c r="O284" s="79"/>
      <c r="P284" s="79"/>
      <c r="Q284" s="96"/>
      <c r="R284" s="96"/>
      <c r="S284" s="96"/>
      <c r="T284" s="96"/>
      <c r="U284" s="96"/>
      <c r="V284" s="96"/>
      <c r="W284" s="20"/>
      <c r="X284" s="83"/>
      <c r="Y284" s="83"/>
    </row>
    <row r="285" spans="1:25" ht="12.75">
      <c r="A285" s="2"/>
      <c r="B285" s="2">
        <v>27</v>
      </c>
      <c r="C285" s="2"/>
      <c r="D285" s="7"/>
      <c r="E285" s="185" t="s">
        <v>156</v>
      </c>
      <c r="F285" s="185"/>
      <c r="G285" s="164"/>
      <c r="H285" s="96"/>
      <c r="I285" s="96"/>
      <c r="J285" s="96"/>
      <c r="K285" s="96"/>
      <c r="L285" s="97"/>
      <c r="M285" s="97"/>
      <c r="N285" s="97"/>
      <c r="O285" s="79"/>
      <c r="P285" s="79"/>
      <c r="Q285" s="96"/>
      <c r="R285" s="96"/>
      <c r="S285" s="96"/>
      <c r="T285" s="96"/>
      <c r="U285" s="96"/>
      <c r="V285" s="96"/>
      <c r="W285" s="20"/>
      <c r="X285" s="83"/>
      <c r="Y285" s="83"/>
    </row>
    <row r="286" spans="1:25" ht="12.75">
      <c r="A286" s="2"/>
      <c r="B286" s="2"/>
      <c r="C286" s="8" t="s">
        <v>12</v>
      </c>
      <c r="D286" s="7"/>
      <c r="E286" s="2"/>
      <c r="F286" s="164" t="s">
        <v>13</v>
      </c>
      <c r="G286" s="165"/>
      <c r="H286" s="96"/>
      <c r="I286" s="96"/>
      <c r="J286" s="96"/>
      <c r="K286" s="96"/>
      <c r="L286" s="97"/>
      <c r="M286" s="97"/>
      <c r="N286" s="97"/>
      <c r="O286" s="79"/>
      <c r="P286" s="79"/>
      <c r="Q286" s="96"/>
      <c r="R286" s="96"/>
      <c r="S286" s="96"/>
      <c r="T286" s="96"/>
      <c r="U286" s="96"/>
      <c r="V286" s="96"/>
      <c r="W286" s="20"/>
      <c r="X286" s="83"/>
      <c r="Y286" s="83"/>
    </row>
    <row r="287" spans="1:25" ht="12.75">
      <c r="A287" s="2"/>
      <c r="B287" s="2"/>
      <c r="C287" s="2"/>
      <c r="D287" s="7" t="s">
        <v>49</v>
      </c>
      <c r="E287" s="2"/>
      <c r="F287" s="2"/>
      <c r="G287" s="26" t="s">
        <v>50</v>
      </c>
      <c r="H287" s="96"/>
      <c r="I287" s="96"/>
      <c r="J287" s="96"/>
      <c r="K287" s="96"/>
      <c r="L287" s="97"/>
      <c r="M287" s="97"/>
      <c r="N287" s="97"/>
      <c r="O287" s="79"/>
      <c r="P287" s="79"/>
      <c r="Q287" s="96"/>
      <c r="R287" s="96"/>
      <c r="S287" s="96"/>
      <c r="T287" s="96"/>
      <c r="U287" s="96"/>
      <c r="V287" s="96"/>
      <c r="W287" s="20"/>
      <c r="X287" s="83"/>
      <c r="Y287" s="83"/>
    </row>
    <row r="288" spans="1:25" ht="12.75">
      <c r="A288" s="2"/>
      <c r="B288" s="2"/>
      <c r="C288" s="2"/>
      <c r="D288" s="10" t="s">
        <v>51</v>
      </c>
      <c r="E288" s="9"/>
      <c r="F288" s="9"/>
      <c r="G288" s="27" t="s">
        <v>52</v>
      </c>
      <c r="H288" s="96">
        <v>6606</v>
      </c>
      <c r="I288" s="96"/>
      <c r="J288" s="96">
        <f>SUM(H288:I288)</f>
        <v>6606</v>
      </c>
      <c r="K288" s="96"/>
      <c r="L288" s="96">
        <f>SUM(J288:K288)</f>
        <v>6606</v>
      </c>
      <c r="M288" s="96">
        <v>-6606</v>
      </c>
      <c r="N288" s="96">
        <f>SUM(L288:M288)</f>
        <v>0</v>
      </c>
      <c r="O288" s="76"/>
      <c r="P288" s="76">
        <f>SUM(N288:O288)</f>
        <v>0</v>
      </c>
      <c r="Q288" s="96"/>
      <c r="R288" s="96"/>
      <c r="S288" s="96"/>
      <c r="T288" s="96"/>
      <c r="U288" s="96"/>
      <c r="V288" s="96"/>
      <c r="W288" s="20"/>
      <c r="X288" s="83"/>
      <c r="Y288" s="83"/>
    </row>
    <row r="289" spans="1:25" ht="12.75">
      <c r="A289" s="2"/>
      <c r="B289" s="2"/>
      <c r="C289" s="2"/>
      <c r="D289" s="10" t="s">
        <v>53</v>
      </c>
      <c r="E289" s="9"/>
      <c r="F289" s="9"/>
      <c r="G289" s="27" t="s">
        <v>54</v>
      </c>
      <c r="H289" s="96">
        <v>892</v>
      </c>
      <c r="I289" s="96"/>
      <c r="J289" s="96">
        <f>SUM(H289:I289)</f>
        <v>892</v>
      </c>
      <c r="K289" s="96"/>
      <c r="L289" s="96">
        <f>SUM(J289:K289)</f>
        <v>892</v>
      </c>
      <c r="M289" s="96">
        <v>-892</v>
      </c>
      <c r="N289" s="96">
        <f>SUM(L289:M289)</f>
        <v>0</v>
      </c>
      <c r="O289" s="76"/>
      <c r="P289" s="76">
        <f>SUM(N289:O289)</f>
        <v>0</v>
      </c>
      <c r="Q289" s="96"/>
      <c r="R289" s="96"/>
      <c r="S289" s="96"/>
      <c r="T289" s="96"/>
      <c r="U289" s="96"/>
      <c r="V289" s="96"/>
      <c r="W289" s="20"/>
      <c r="X289" s="83"/>
      <c r="Y289" s="83"/>
    </row>
    <row r="290" spans="1:25" ht="12.75">
      <c r="A290" s="2"/>
      <c r="B290" s="2"/>
      <c r="C290" s="2"/>
      <c r="D290" s="10" t="s">
        <v>55</v>
      </c>
      <c r="E290" s="9"/>
      <c r="F290" s="9"/>
      <c r="G290" s="27" t="s">
        <v>56</v>
      </c>
      <c r="H290" s="96">
        <v>3965</v>
      </c>
      <c r="I290" s="96"/>
      <c r="J290" s="96">
        <f>SUM(H290:I290)</f>
        <v>3965</v>
      </c>
      <c r="K290" s="96"/>
      <c r="L290" s="96">
        <f>SUM(J290:K290)</f>
        <v>3965</v>
      </c>
      <c r="M290" s="96">
        <v>-3965</v>
      </c>
      <c r="N290" s="96">
        <f>SUM(L290:M290)</f>
        <v>0</v>
      </c>
      <c r="O290" s="76"/>
      <c r="P290" s="76">
        <f>SUM(N290:O290)</f>
        <v>0</v>
      </c>
      <c r="Q290" s="96"/>
      <c r="R290" s="96"/>
      <c r="S290" s="96"/>
      <c r="T290" s="96"/>
      <c r="U290" s="96"/>
      <c r="V290" s="96"/>
      <c r="W290" s="20"/>
      <c r="X290" s="83"/>
      <c r="Y290" s="83"/>
    </row>
    <row r="291" spans="1:25" ht="12.75">
      <c r="A291" s="2"/>
      <c r="B291" s="2"/>
      <c r="C291" s="2"/>
      <c r="D291" s="7" t="s">
        <v>61</v>
      </c>
      <c r="E291" s="2"/>
      <c r="F291" s="2"/>
      <c r="G291" s="26" t="s">
        <v>62</v>
      </c>
      <c r="H291" s="96"/>
      <c r="I291" s="96"/>
      <c r="J291" s="96"/>
      <c r="K291" s="96"/>
      <c r="L291" s="97"/>
      <c r="M291" s="97"/>
      <c r="N291" s="97"/>
      <c r="O291" s="79"/>
      <c r="P291" s="79"/>
      <c r="Q291" s="96"/>
      <c r="R291" s="96"/>
      <c r="S291" s="96"/>
      <c r="T291" s="96"/>
      <c r="U291" s="96"/>
      <c r="V291" s="96"/>
      <c r="W291" s="20"/>
      <c r="X291" s="83"/>
      <c r="Y291" s="83"/>
    </row>
    <row r="292" spans="1:25" ht="12.75">
      <c r="A292" s="2"/>
      <c r="B292" s="2"/>
      <c r="C292" s="2"/>
      <c r="D292" s="13" t="s">
        <v>63</v>
      </c>
      <c r="E292" s="1"/>
      <c r="F292" s="1"/>
      <c r="G292" s="28" t="s">
        <v>64</v>
      </c>
      <c r="H292" s="96"/>
      <c r="I292" s="96"/>
      <c r="J292" s="96"/>
      <c r="K292" s="96"/>
      <c r="L292" s="97"/>
      <c r="M292" s="97"/>
      <c r="N292" s="97"/>
      <c r="O292" s="79"/>
      <c r="P292" s="79"/>
      <c r="Q292" s="96">
        <v>11463</v>
      </c>
      <c r="R292" s="96"/>
      <c r="S292" s="96">
        <f>SUM(Q292:R292)</f>
        <v>11463</v>
      </c>
      <c r="T292" s="96"/>
      <c r="U292" s="96">
        <f>SUM(S292:T292)</f>
        <v>11463</v>
      </c>
      <c r="V292" s="96">
        <v>-11463</v>
      </c>
      <c r="W292" s="96">
        <f>SUM(U292:V292)</f>
        <v>0</v>
      </c>
      <c r="X292" s="83"/>
      <c r="Y292" s="83">
        <f>SUM(W292:X292)</f>
        <v>0</v>
      </c>
    </row>
    <row r="293" spans="1:25" ht="12.75">
      <c r="A293" s="2"/>
      <c r="B293" s="2"/>
      <c r="C293" s="2" t="s">
        <v>83</v>
      </c>
      <c r="D293" s="10"/>
      <c r="E293" s="9"/>
      <c r="F293" s="164" t="s">
        <v>84</v>
      </c>
      <c r="G293" s="165"/>
      <c r="H293" s="96"/>
      <c r="I293" s="96"/>
      <c r="J293" s="96"/>
      <c r="K293" s="96"/>
      <c r="L293" s="97"/>
      <c r="M293" s="97"/>
      <c r="N293" s="97"/>
      <c r="O293" s="79"/>
      <c r="P293" s="79"/>
      <c r="Q293" s="96"/>
      <c r="R293" s="96"/>
      <c r="S293" s="96"/>
      <c r="T293" s="96"/>
      <c r="U293" s="96"/>
      <c r="V293" s="96"/>
      <c r="W293" s="96"/>
      <c r="X293" s="83"/>
      <c r="Y293" s="83"/>
    </row>
    <row r="294" spans="1:25" ht="12.75">
      <c r="A294" s="2"/>
      <c r="B294" s="2"/>
      <c r="C294" s="2"/>
      <c r="D294" s="7" t="s">
        <v>85</v>
      </c>
      <c r="E294" s="2"/>
      <c r="F294" s="2"/>
      <c r="G294" s="26" t="s">
        <v>86</v>
      </c>
      <c r="H294" s="96"/>
      <c r="I294" s="96"/>
      <c r="J294" s="96"/>
      <c r="K294" s="96"/>
      <c r="L294" s="97"/>
      <c r="M294" s="97"/>
      <c r="N294" s="97"/>
      <c r="O294" s="79"/>
      <c r="P294" s="79"/>
      <c r="Q294" s="96"/>
      <c r="R294" s="96"/>
      <c r="S294" s="96"/>
      <c r="T294" s="96"/>
      <c r="U294" s="96"/>
      <c r="V294" s="96"/>
      <c r="W294" s="96"/>
      <c r="X294" s="83"/>
      <c r="Y294" s="83"/>
    </row>
    <row r="295" spans="1:25" ht="12.75">
      <c r="A295" s="2"/>
      <c r="B295" s="2"/>
      <c r="C295" s="2"/>
      <c r="D295" s="10" t="s">
        <v>17</v>
      </c>
      <c r="E295" s="9"/>
      <c r="F295" s="9"/>
      <c r="G295" s="28" t="s">
        <v>88</v>
      </c>
      <c r="H295" s="96"/>
      <c r="I295" s="96"/>
      <c r="J295" s="96"/>
      <c r="K295" s="96"/>
      <c r="L295" s="97"/>
      <c r="M295" s="97"/>
      <c r="N295" s="97"/>
      <c r="O295" s="79"/>
      <c r="P295" s="79"/>
      <c r="Q295" s="96">
        <v>690</v>
      </c>
      <c r="R295" s="96"/>
      <c r="S295" s="96">
        <f>SUM(Q295:R295)</f>
        <v>690</v>
      </c>
      <c r="T295" s="96"/>
      <c r="U295" s="96">
        <f>SUM(S295:T295)</f>
        <v>690</v>
      </c>
      <c r="V295" s="96">
        <v>-690</v>
      </c>
      <c r="W295" s="96">
        <f>SUM(U295:V295)</f>
        <v>0</v>
      </c>
      <c r="X295" s="83"/>
      <c r="Y295" s="83">
        <f>SUM(W295:X295)</f>
        <v>0</v>
      </c>
    </row>
    <row r="296" spans="1:25" ht="12.75">
      <c r="A296" s="2"/>
      <c r="B296" s="2"/>
      <c r="C296" s="2"/>
      <c r="D296" s="7" t="s">
        <v>19</v>
      </c>
      <c r="E296" s="2"/>
      <c r="F296" s="2"/>
      <c r="G296" s="26" t="s">
        <v>99</v>
      </c>
      <c r="H296" s="96"/>
      <c r="I296" s="96"/>
      <c r="J296" s="96"/>
      <c r="K296" s="96"/>
      <c r="L296" s="97"/>
      <c r="M296" s="97"/>
      <c r="N296" s="97"/>
      <c r="O296" s="79"/>
      <c r="P296" s="79"/>
      <c r="Q296" s="96"/>
      <c r="R296" s="96"/>
      <c r="S296" s="96"/>
      <c r="T296" s="96"/>
      <c r="U296" s="96"/>
      <c r="V296" s="96"/>
      <c r="W296" s="96"/>
      <c r="X296" s="83"/>
      <c r="Y296" s="83"/>
    </row>
    <row r="297" spans="1:25" ht="12.75">
      <c r="A297" s="2"/>
      <c r="B297" s="2"/>
      <c r="C297" s="2"/>
      <c r="D297" s="13" t="s">
        <v>23</v>
      </c>
      <c r="E297" s="1"/>
      <c r="F297" s="1"/>
      <c r="G297" s="28" t="s">
        <v>101</v>
      </c>
      <c r="H297" s="96">
        <v>690</v>
      </c>
      <c r="I297" s="96"/>
      <c r="J297" s="96">
        <f>SUM(H297:I297)</f>
        <v>690</v>
      </c>
      <c r="K297" s="96"/>
      <c r="L297" s="96">
        <f>SUM(J297:K297)</f>
        <v>690</v>
      </c>
      <c r="M297" s="96">
        <v>-690</v>
      </c>
      <c r="N297" s="96">
        <f>SUM(L297:M297)</f>
        <v>0</v>
      </c>
      <c r="O297" s="76"/>
      <c r="P297" s="76">
        <f>SUM(N297:O297)</f>
        <v>0</v>
      </c>
      <c r="Q297" s="96"/>
      <c r="R297" s="96"/>
      <c r="S297" s="96"/>
      <c r="T297" s="96"/>
      <c r="U297" s="96"/>
      <c r="V297" s="96"/>
      <c r="W297" s="96"/>
      <c r="X297" s="83"/>
      <c r="Y297" s="83"/>
    </row>
    <row r="298" spans="1:25" ht="12.75">
      <c r="A298" s="2"/>
      <c r="B298" s="2"/>
      <c r="C298" s="2"/>
      <c r="D298" s="7"/>
      <c r="E298" s="2"/>
      <c r="F298" s="2"/>
      <c r="G298" s="26"/>
      <c r="H298" s="96"/>
      <c r="I298" s="96"/>
      <c r="J298" s="96"/>
      <c r="K298" s="96"/>
      <c r="L298" s="97"/>
      <c r="M298" s="97"/>
      <c r="N298" s="97"/>
      <c r="O298" s="79"/>
      <c r="P298" s="79"/>
      <c r="Q298" s="96"/>
      <c r="R298" s="96"/>
      <c r="S298" s="96"/>
      <c r="T298" s="96"/>
      <c r="U298" s="96"/>
      <c r="V298" s="96"/>
      <c r="W298" s="96"/>
      <c r="X298" s="83"/>
      <c r="Y298" s="83"/>
    </row>
    <row r="299" spans="1:25" ht="12.75">
      <c r="A299" s="2"/>
      <c r="B299" s="2"/>
      <c r="C299" s="2"/>
      <c r="D299" s="7"/>
      <c r="E299" s="2"/>
      <c r="F299" s="2"/>
      <c r="G299" s="26" t="s">
        <v>122</v>
      </c>
      <c r="H299" s="97">
        <f aca="true" t="shared" si="44" ref="H299:M299">SUM(H288:H298)</f>
        <v>12153</v>
      </c>
      <c r="I299" s="97">
        <f t="shared" si="44"/>
        <v>0</v>
      </c>
      <c r="J299" s="97">
        <f t="shared" si="44"/>
        <v>12153</v>
      </c>
      <c r="K299" s="97">
        <f t="shared" si="44"/>
        <v>0</v>
      </c>
      <c r="L299" s="97">
        <f t="shared" si="44"/>
        <v>12153</v>
      </c>
      <c r="M299" s="97">
        <f t="shared" si="44"/>
        <v>-12153</v>
      </c>
      <c r="N299" s="97">
        <f>SUM(L299:M299)</f>
        <v>0</v>
      </c>
      <c r="O299" s="79">
        <f>SUM(O288:O298)</f>
        <v>0</v>
      </c>
      <c r="P299" s="79">
        <f>SUM(P288:P298)</f>
        <v>0</v>
      </c>
      <c r="Q299" s="97">
        <f aca="true" t="shared" si="45" ref="Q299:V299">SUM(Q292:Q298)</f>
        <v>12153</v>
      </c>
      <c r="R299" s="97">
        <f t="shared" si="45"/>
        <v>0</v>
      </c>
      <c r="S299" s="97">
        <f t="shared" si="45"/>
        <v>12153</v>
      </c>
      <c r="T299" s="97">
        <f t="shared" si="45"/>
        <v>0</v>
      </c>
      <c r="U299" s="97">
        <f t="shared" si="45"/>
        <v>12153</v>
      </c>
      <c r="V299" s="97">
        <f t="shared" si="45"/>
        <v>-12153</v>
      </c>
      <c r="W299" s="97">
        <f>SUM(U299:V299)</f>
        <v>0</v>
      </c>
      <c r="X299" s="79">
        <f>SUM(X292:X298)</f>
        <v>0</v>
      </c>
      <c r="Y299" s="79">
        <f>SUM(Y292:Y298)</f>
        <v>0</v>
      </c>
    </row>
    <row r="300" spans="1:25" ht="12.75">
      <c r="A300" s="1"/>
      <c r="B300" s="1"/>
      <c r="C300" s="1"/>
      <c r="D300" s="13"/>
      <c r="E300" s="1"/>
      <c r="F300" s="1"/>
      <c r="G300" s="28" t="s">
        <v>155</v>
      </c>
      <c r="H300" s="97">
        <v>14</v>
      </c>
      <c r="I300" s="97"/>
      <c r="J300" s="97">
        <f>SUM(H300:I300)</f>
        <v>14</v>
      </c>
      <c r="K300" s="97"/>
      <c r="L300" s="97">
        <f>SUM(J300:K300)</f>
        <v>14</v>
      </c>
      <c r="M300" s="97">
        <v>-14</v>
      </c>
      <c r="N300" s="97">
        <f>SUM(L300:M300)</f>
        <v>0</v>
      </c>
      <c r="O300" s="79"/>
      <c r="P300" s="79">
        <f>SUM(N300:O300)</f>
        <v>0</v>
      </c>
      <c r="Q300" s="96"/>
      <c r="R300" s="96"/>
      <c r="S300" s="96"/>
      <c r="T300" s="96"/>
      <c r="U300" s="96"/>
      <c r="V300" s="96"/>
      <c r="W300" s="20"/>
      <c r="X300" s="83"/>
      <c r="Y300" s="83"/>
    </row>
    <row r="301" spans="1:25" ht="12.75">
      <c r="A301" s="2"/>
      <c r="B301" s="2"/>
      <c r="C301" s="2"/>
      <c r="D301" s="7"/>
      <c r="E301" s="2"/>
      <c r="F301" s="2"/>
      <c r="G301" s="26"/>
      <c r="H301" s="96"/>
      <c r="I301" s="96"/>
      <c r="J301" s="96"/>
      <c r="K301" s="96"/>
      <c r="L301" s="97"/>
      <c r="M301" s="97"/>
      <c r="N301" s="97"/>
      <c r="O301" s="79"/>
      <c r="P301" s="79"/>
      <c r="Q301" s="96"/>
      <c r="R301" s="96"/>
      <c r="S301" s="96"/>
      <c r="T301" s="96"/>
      <c r="U301" s="96"/>
      <c r="V301" s="96"/>
      <c r="W301" s="20"/>
      <c r="X301" s="83"/>
      <c r="Y301" s="83"/>
    </row>
    <row r="302" spans="1:25" ht="12.75">
      <c r="A302" s="2"/>
      <c r="B302" s="2">
        <v>28</v>
      </c>
      <c r="C302" s="2"/>
      <c r="D302" s="7"/>
      <c r="E302" s="183" t="s">
        <v>157</v>
      </c>
      <c r="F302" s="184"/>
      <c r="G302" s="184"/>
      <c r="H302" s="96"/>
      <c r="I302" s="96"/>
      <c r="J302" s="96"/>
      <c r="K302" s="96"/>
      <c r="L302" s="97"/>
      <c r="M302" s="97"/>
      <c r="N302" s="97"/>
      <c r="O302" s="79"/>
      <c r="P302" s="79"/>
      <c r="Q302" s="96"/>
      <c r="R302" s="96"/>
      <c r="S302" s="96"/>
      <c r="T302" s="96"/>
      <c r="U302" s="96"/>
      <c r="V302" s="96"/>
      <c r="W302" s="20"/>
      <c r="X302" s="83"/>
      <c r="Y302" s="83"/>
    </row>
    <row r="303" spans="1:25" ht="12.75">
      <c r="A303" s="2"/>
      <c r="B303" s="2"/>
      <c r="C303" s="8" t="s">
        <v>12</v>
      </c>
      <c r="D303" s="7"/>
      <c r="E303" s="2"/>
      <c r="F303" s="164" t="s">
        <v>13</v>
      </c>
      <c r="G303" s="165"/>
      <c r="H303" s="96"/>
      <c r="I303" s="96"/>
      <c r="J303" s="96"/>
      <c r="K303" s="96"/>
      <c r="L303" s="97"/>
      <c r="M303" s="97"/>
      <c r="N303" s="97"/>
      <c r="O303" s="79"/>
      <c r="P303" s="79"/>
      <c r="Q303" s="96"/>
      <c r="R303" s="96"/>
      <c r="S303" s="96"/>
      <c r="T303" s="96"/>
      <c r="U303" s="96"/>
      <c r="V303" s="96"/>
      <c r="W303" s="20"/>
      <c r="X303" s="83"/>
      <c r="Y303" s="83"/>
    </row>
    <row r="304" spans="1:25" ht="12.75">
      <c r="A304" s="2"/>
      <c r="B304" s="2"/>
      <c r="C304" s="8"/>
      <c r="D304" s="12">
        <v>1</v>
      </c>
      <c r="E304" s="2"/>
      <c r="F304" s="2"/>
      <c r="G304" s="26" t="s">
        <v>14</v>
      </c>
      <c r="H304" s="96"/>
      <c r="I304" s="96"/>
      <c r="J304" s="96"/>
      <c r="K304" s="96"/>
      <c r="L304" s="97"/>
      <c r="M304" s="97"/>
      <c r="N304" s="97"/>
      <c r="O304" s="79"/>
      <c r="P304" s="79"/>
      <c r="Q304" s="96"/>
      <c r="R304" s="96"/>
      <c r="S304" s="96"/>
      <c r="T304" s="96"/>
      <c r="U304" s="96"/>
      <c r="V304" s="96"/>
      <c r="W304" s="20"/>
      <c r="X304" s="83"/>
      <c r="Y304" s="83"/>
    </row>
    <row r="305" spans="1:25" ht="12.75">
      <c r="A305" s="2"/>
      <c r="B305" s="2"/>
      <c r="C305" s="8"/>
      <c r="D305" s="10" t="s">
        <v>15</v>
      </c>
      <c r="E305" s="9"/>
      <c r="F305" s="9"/>
      <c r="G305" s="27" t="s">
        <v>16</v>
      </c>
      <c r="H305" s="96"/>
      <c r="I305" s="96"/>
      <c r="J305" s="96"/>
      <c r="K305" s="96"/>
      <c r="L305" s="97"/>
      <c r="M305" s="97"/>
      <c r="N305" s="97"/>
      <c r="O305" s="79"/>
      <c r="P305" s="79"/>
      <c r="Q305" s="96">
        <v>118</v>
      </c>
      <c r="R305" s="96"/>
      <c r="S305" s="96">
        <f>SUM(Q305:R305)</f>
        <v>118</v>
      </c>
      <c r="T305" s="96"/>
      <c r="U305" s="96">
        <f>SUM(S305:T305)</f>
        <v>118</v>
      </c>
      <c r="V305" s="96"/>
      <c r="W305" s="96">
        <f>SUM(U305:V305)</f>
        <v>118</v>
      </c>
      <c r="X305" s="83"/>
      <c r="Y305" s="83">
        <f>SUM(W305:X305)</f>
        <v>118</v>
      </c>
    </row>
    <row r="306" spans="1:25" ht="12.75">
      <c r="A306" s="2"/>
      <c r="B306" s="9"/>
      <c r="C306" s="9"/>
      <c r="D306" s="7" t="s">
        <v>49</v>
      </c>
      <c r="E306" s="2"/>
      <c r="F306" s="2"/>
      <c r="G306" s="26" t="s">
        <v>50</v>
      </c>
      <c r="H306" s="96"/>
      <c r="I306" s="96"/>
      <c r="J306" s="96"/>
      <c r="K306" s="96"/>
      <c r="L306" s="97"/>
      <c r="M306" s="97"/>
      <c r="N306" s="97"/>
      <c r="O306" s="79"/>
      <c r="P306" s="79"/>
      <c r="Q306" s="96"/>
      <c r="R306" s="96"/>
      <c r="S306" s="96"/>
      <c r="T306" s="96"/>
      <c r="U306" s="96"/>
      <c r="V306" s="96"/>
      <c r="W306" s="96"/>
      <c r="X306" s="83"/>
      <c r="Y306" s="83"/>
    </row>
    <row r="307" spans="1:25" ht="12.75">
      <c r="A307" s="2"/>
      <c r="B307" s="9"/>
      <c r="C307" s="9"/>
      <c r="D307" s="10" t="s">
        <v>55</v>
      </c>
      <c r="E307" s="9"/>
      <c r="F307" s="9"/>
      <c r="G307" s="27" t="s">
        <v>56</v>
      </c>
      <c r="H307" s="96">
        <v>301</v>
      </c>
      <c r="I307" s="96"/>
      <c r="J307" s="96">
        <f>SUM(H307:I307)</f>
        <v>301</v>
      </c>
      <c r="K307" s="96"/>
      <c r="L307" s="96">
        <f>SUM(J307:K307)</f>
        <v>301</v>
      </c>
      <c r="M307" s="96"/>
      <c r="N307" s="96">
        <f>SUM(L307:M307)</f>
        <v>301</v>
      </c>
      <c r="O307" s="76"/>
      <c r="P307" s="76">
        <f>SUM(N307:O307)</f>
        <v>301</v>
      </c>
      <c r="Q307" s="96"/>
      <c r="R307" s="96"/>
      <c r="S307" s="96"/>
      <c r="T307" s="96"/>
      <c r="U307" s="96"/>
      <c r="V307" s="96"/>
      <c r="W307" s="96"/>
      <c r="X307" s="83"/>
      <c r="Y307" s="83"/>
    </row>
    <row r="308" spans="1:25" ht="12.75">
      <c r="A308" s="1"/>
      <c r="B308" s="1"/>
      <c r="C308" s="1"/>
      <c r="D308" s="13" t="s">
        <v>57</v>
      </c>
      <c r="E308" s="1"/>
      <c r="F308" s="1"/>
      <c r="G308" s="28" t="s">
        <v>58</v>
      </c>
      <c r="H308" s="96">
        <v>15</v>
      </c>
      <c r="I308" s="96"/>
      <c r="J308" s="96">
        <f>SUM(H308:I308)</f>
        <v>15</v>
      </c>
      <c r="K308" s="96"/>
      <c r="L308" s="96">
        <f>SUM(J308:K308)</f>
        <v>15</v>
      </c>
      <c r="M308" s="96"/>
      <c r="N308" s="96">
        <f>SUM(L308:M308)</f>
        <v>15</v>
      </c>
      <c r="O308" s="76"/>
      <c r="P308" s="76">
        <f>SUM(N308:O308)</f>
        <v>15</v>
      </c>
      <c r="Q308" s="96"/>
      <c r="R308" s="96"/>
      <c r="S308" s="96"/>
      <c r="T308" s="96"/>
      <c r="U308" s="96"/>
      <c r="V308" s="96"/>
      <c r="W308" s="96"/>
      <c r="X308" s="83"/>
      <c r="Y308" s="83"/>
    </row>
    <row r="309" spans="1:25" ht="12.75">
      <c r="A309" s="2"/>
      <c r="B309" s="2"/>
      <c r="C309" s="2"/>
      <c r="D309" s="7"/>
      <c r="E309" s="2"/>
      <c r="F309" s="2"/>
      <c r="G309" s="26" t="s">
        <v>122</v>
      </c>
      <c r="H309" s="97">
        <f aca="true" t="shared" si="46" ref="H309:M309">SUM(H307:H308)</f>
        <v>316</v>
      </c>
      <c r="I309" s="97">
        <f t="shared" si="46"/>
        <v>0</v>
      </c>
      <c r="J309" s="97">
        <f t="shared" si="46"/>
        <v>316</v>
      </c>
      <c r="K309" s="97">
        <f t="shared" si="46"/>
        <v>0</v>
      </c>
      <c r="L309" s="97">
        <f t="shared" si="46"/>
        <v>316</v>
      </c>
      <c r="M309" s="97">
        <f t="shared" si="46"/>
        <v>0</v>
      </c>
      <c r="N309" s="97">
        <f>SUM(L309:M309)</f>
        <v>316</v>
      </c>
      <c r="O309" s="79">
        <f>SUM(O307:O308)</f>
        <v>0</v>
      </c>
      <c r="P309" s="79">
        <f>SUM(P307:P308)</f>
        <v>316</v>
      </c>
      <c r="Q309" s="97">
        <f aca="true" t="shared" si="47" ref="Q309:V309">SUM(Q305:Q308)</f>
        <v>118</v>
      </c>
      <c r="R309" s="97">
        <f t="shared" si="47"/>
        <v>0</v>
      </c>
      <c r="S309" s="97">
        <f t="shared" si="47"/>
        <v>118</v>
      </c>
      <c r="T309" s="97">
        <f t="shared" si="47"/>
        <v>0</v>
      </c>
      <c r="U309" s="97">
        <f t="shared" si="47"/>
        <v>118</v>
      </c>
      <c r="V309" s="97">
        <f t="shared" si="47"/>
        <v>0</v>
      </c>
      <c r="W309" s="97">
        <f>SUM(U309:V309)</f>
        <v>118</v>
      </c>
      <c r="X309" s="79">
        <f>SUM(X305:X308)</f>
        <v>0</v>
      </c>
      <c r="Y309" s="79">
        <f>SUM(Y305:Y308)</f>
        <v>118</v>
      </c>
    </row>
    <row r="310" spans="1:25" ht="12.75">
      <c r="A310" s="22"/>
      <c r="B310" s="22"/>
      <c r="C310" s="22"/>
      <c r="D310" s="23"/>
      <c r="E310" s="22"/>
      <c r="F310" s="22"/>
      <c r="G310" s="39"/>
      <c r="H310" s="96"/>
      <c r="I310" s="96"/>
      <c r="J310" s="96"/>
      <c r="K310" s="96"/>
      <c r="L310" s="97"/>
      <c r="M310" s="97"/>
      <c r="N310" s="97"/>
      <c r="O310" s="79"/>
      <c r="P310" s="79"/>
      <c r="Q310" s="96"/>
      <c r="R310" s="96"/>
      <c r="S310" s="96"/>
      <c r="T310" s="96"/>
      <c r="U310" s="96"/>
      <c r="V310" s="96"/>
      <c r="W310" s="20"/>
      <c r="X310" s="83"/>
      <c r="Y310" s="83"/>
    </row>
    <row r="311" spans="1:25" ht="12.75">
      <c r="A311" s="2"/>
      <c r="B311" s="2">
        <v>29</v>
      </c>
      <c r="C311" s="2"/>
      <c r="D311" s="7"/>
      <c r="E311" s="164" t="s">
        <v>158</v>
      </c>
      <c r="F311" s="165"/>
      <c r="G311" s="165"/>
      <c r="H311" s="96"/>
      <c r="I311" s="96"/>
      <c r="J311" s="96"/>
      <c r="K311" s="96"/>
      <c r="L311" s="97"/>
      <c r="M311" s="97"/>
      <c r="N311" s="97"/>
      <c r="O311" s="79"/>
      <c r="P311" s="79"/>
      <c r="Q311" s="96"/>
      <c r="R311" s="96"/>
      <c r="S311" s="96"/>
      <c r="T311" s="96"/>
      <c r="U311" s="96"/>
      <c r="V311" s="96"/>
      <c r="W311" s="20"/>
      <c r="X311" s="83"/>
      <c r="Y311" s="83"/>
    </row>
    <row r="312" spans="1:25" ht="12.75">
      <c r="A312" s="2"/>
      <c r="B312" s="2"/>
      <c r="C312" s="8" t="s">
        <v>12</v>
      </c>
      <c r="D312" s="7"/>
      <c r="E312" s="2"/>
      <c r="F312" s="164" t="s">
        <v>13</v>
      </c>
      <c r="G312" s="165"/>
      <c r="H312" s="96"/>
      <c r="I312" s="96"/>
      <c r="J312" s="96"/>
      <c r="K312" s="96"/>
      <c r="L312" s="97"/>
      <c r="M312" s="97"/>
      <c r="N312" s="97"/>
      <c r="O312" s="79"/>
      <c r="P312" s="79"/>
      <c r="Q312" s="96"/>
      <c r="R312" s="96"/>
      <c r="S312" s="96"/>
      <c r="T312" s="96"/>
      <c r="U312" s="96"/>
      <c r="V312" s="96"/>
      <c r="W312" s="20"/>
      <c r="X312" s="83"/>
      <c r="Y312" s="83"/>
    </row>
    <row r="313" spans="1:25" ht="12.75">
      <c r="A313" s="9"/>
      <c r="B313" s="9"/>
      <c r="C313" s="9"/>
      <c r="D313" s="7" t="s">
        <v>49</v>
      </c>
      <c r="E313" s="2"/>
      <c r="F313" s="2"/>
      <c r="G313" s="26" t="s">
        <v>50</v>
      </c>
      <c r="H313" s="96"/>
      <c r="I313" s="96"/>
      <c r="J313" s="96"/>
      <c r="K313" s="96"/>
      <c r="L313" s="97"/>
      <c r="M313" s="97"/>
      <c r="N313" s="97"/>
      <c r="O313" s="79"/>
      <c r="P313" s="79"/>
      <c r="Q313" s="96"/>
      <c r="R313" s="96"/>
      <c r="S313" s="96"/>
      <c r="T313" s="96"/>
      <c r="U313" s="96"/>
      <c r="V313" s="96"/>
      <c r="W313" s="20"/>
      <c r="X313" s="83"/>
      <c r="Y313" s="83"/>
    </row>
    <row r="314" spans="1:25" ht="12.75">
      <c r="A314" s="9"/>
      <c r="B314" s="9"/>
      <c r="C314" s="9"/>
      <c r="D314" s="10" t="s">
        <v>51</v>
      </c>
      <c r="E314" s="9"/>
      <c r="F314" s="9"/>
      <c r="G314" s="27" t="s">
        <v>52</v>
      </c>
      <c r="H314" s="96">
        <v>47</v>
      </c>
      <c r="I314" s="96"/>
      <c r="J314" s="96">
        <f>SUM(H314:I314)</f>
        <v>47</v>
      </c>
      <c r="K314" s="96"/>
      <c r="L314" s="96">
        <f>SUM(J314:K314)</f>
        <v>47</v>
      </c>
      <c r="M314" s="96"/>
      <c r="N314" s="96">
        <f>SUM(L314:M314)</f>
        <v>47</v>
      </c>
      <c r="O314" s="76">
        <v>142</v>
      </c>
      <c r="P314" s="76">
        <f>SUM(N314:O314)</f>
        <v>189</v>
      </c>
      <c r="Q314" s="96"/>
      <c r="R314" s="96"/>
      <c r="S314" s="96"/>
      <c r="T314" s="96"/>
      <c r="U314" s="96"/>
      <c r="V314" s="96"/>
      <c r="W314" s="20"/>
      <c r="X314" s="83"/>
      <c r="Y314" s="83"/>
    </row>
    <row r="315" spans="1:25" ht="12.75">
      <c r="A315" s="9"/>
      <c r="B315" s="9"/>
      <c r="C315" s="9"/>
      <c r="D315" s="10" t="s">
        <v>53</v>
      </c>
      <c r="E315" s="9"/>
      <c r="F315" s="9"/>
      <c r="G315" s="27" t="s">
        <v>54</v>
      </c>
      <c r="H315" s="96">
        <v>13</v>
      </c>
      <c r="I315" s="96"/>
      <c r="J315" s="96">
        <f>SUM(H315:I315)</f>
        <v>13</v>
      </c>
      <c r="K315" s="96"/>
      <c r="L315" s="96">
        <f>SUM(J315:K315)</f>
        <v>13</v>
      </c>
      <c r="M315" s="96"/>
      <c r="N315" s="96">
        <f>SUM(L315:M315)</f>
        <v>13</v>
      </c>
      <c r="O315" s="76">
        <v>38</v>
      </c>
      <c r="P315" s="76">
        <f>SUM(N315:O315)</f>
        <v>51</v>
      </c>
      <c r="Q315" s="96"/>
      <c r="R315" s="96"/>
      <c r="S315" s="96"/>
      <c r="T315" s="96"/>
      <c r="U315" s="96"/>
      <c r="V315" s="96"/>
      <c r="W315" s="20"/>
      <c r="X315" s="83"/>
      <c r="Y315" s="83"/>
    </row>
    <row r="316" spans="1:25" ht="12.75">
      <c r="A316" s="9"/>
      <c r="B316" s="9"/>
      <c r="C316" s="9"/>
      <c r="D316" s="10" t="s">
        <v>55</v>
      </c>
      <c r="E316" s="9"/>
      <c r="F316" s="9"/>
      <c r="G316" s="27" t="s">
        <v>56</v>
      </c>
      <c r="H316" s="96">
        <v>1351</v>
      </c>
      <c r="I316" s="96"/>
      <c r="J316" s="96">
        <f>SUM(H316:I316)</f>
        <v>1351</v>
      </c>
      <c r="K316" s="96"/>
      <c r="L316" s="96">
        <f>SUM(J316:K316)</f>
        <v>1351</v>
      </c>
      <c r="M316" s="96"/>
      <c r="N316" s="96">
        <f>SUM(L316:M316)</f>
        <v>1351</v>
      </c>
      <c r="O316" s="76"/>
      <c r="P316" s="76">
        <f>SUM(N316:O316)</f>
        <v>1351</v>
      </c>
      <c r="Q316" s="96"/>
      <c r="R316" s="96"/>
      <c r="S316" s="96"/>
      <c r="T316" s="96"/>
      <c r="U316" s="96"/>
      <c r="V316" s="96"/>
      <c r="W316" s="20"/>
      <c r="X316" s="83"/>
      <c r="Y316" s="83"/>
    </row>
    <row r="317" spans="1:25" ht="12.75">
      <c r="A317" s="9"/>
      <c r="B317" s="9"/>
      <c r="C317" s="2" t="s">
        <v>83</v>
      </c>
      <c r="D317" s="10"/>
      <c r="E317" s="9"/>
      <c r="F317" s="164" t="s">
        <v>84</v>
      </c>
      <c r="G317" s="165"/>
      <c r="H317" s="96"/>
      <c r="I317" s="96"/>
      <c r="J317" s="96"/>
      <c r="K317" s="96"/>
      <c r="L317" s="97"/>
      <c r="M317" s="97"/>
      <c r="N317" s="97"/>
      <c r="O317" s="79"/>
      <c r="P317" s="79"/>
      <c r="Q317" s="96"/>
      <c r="R317" s="96"/>
      <c r="S317" s="96"/>
      <c r="T317" s="96"/>
      <c r="U317" s="96"/>
      <c r="V317" s="96"/>
      <c r="W317" s="20"/>
      <c r="X317" s="83"/>
      <c r="Y317" s="83"/>
    </row>
    <row r="318" spans="1:25" ht="12.75">
      <c r="A318" s="9"/>
      <c r="B318" s="9"/>
      <c r="C318" s="9"/>
      <c r="D318" s="7" t="s">
        <v>85</v>
      </c>
      <c r="E318" s="2"/>
      <c r="F318" s="2"/>
      <c r="G318" s="26" t="s">
        <v>86</v>
      </c>
      <c r="H318" s="96"/>
      <c r="I318" s="96"/>
      <c r="J318" s="96"/>
      <c r="K318" s="96"/>
      <c r="L318" s="97"/>
      <c r="M318" s="97"/>
      <c r="N318" s="97"/>
      <c r="O318" s="79"/>
      <c r="P318" s="79"/>
      <c r="Q318" s="96"/>
      <c r="R318" s="96"/>
      <c r="S318" s="96"/>
      <c r="T318" s="96"/>
      <c r="U318" s="96"/>
      <c r="V318" s="96"/>
      <c r="W318" s="20"/>
      <c r="X318" s="83"/>
      <c r="Y318" s="83"/>
    </row>
    <row r="319" spans="1:25" ht="12.75">
      <c r="A319" s="9"/>
      <c r="B319" s="9"/>
      <c r="C319" s="9"/>
      <c r="D319" s="10" t="s">
        <v>17</v>
      </c>
      <c r="E319" s="9"/>
      <c r="F319" s="9"/>
      <c r="G319" s="28" t="s">
        <v>131</v>
      </c>
      <c r="H319" s="96"/>
      <c r="I319" s="96"/>
      <c r="J319" s="96"/>
      <c r="K319" s="96"/>
      <c r="L319" s="97"/>
      <c r="M319" s="97"/>
      <c r="N319" s="97"/>
      <c r="O319" s="79"/>
      <c r="P319" s="79"/>
      <c r="Q319" s="96">
        <v>27882</v>
      </c>
      <c r="R319" s="96"/>
      <c r="S319" s="96">
        <f>SUM(Q319:R319)</f>
        <v>27882</v>
      </c>
      <c r="T319" s="96"/>
      <c r="U319" s="96">
        <f>SUM(S319:T319)</f>
        <v>27882</v>
      </c>
      <c r="V319" s="96"/>
      <c r="W319" s="96">
        <f>SUM(U319:V319)</f>
        <v>27882</v>
      </c>
      <c r="X319" s="83"/>
      <c r="Y319" s="83">
        <f>SUM(W319:X319)</f>
        <v>27882</v>
      </c>
    </row>
    <row r="320" spans="1:25" ht="12.75">
      <c r="A320" s="9"/>
      <c r="B320" s="9"/>
      <c r="C320" s="9"/>
      <c r="D320" s="10" t="s">
        <v>95</v>
      </c>
      <c r="E320" s="9"/>
      <c r="F320" s="9"/>
      <c r="G320" s="40" t="s">
        <v>96</v>
      </c>
      <c r="H320" s="96"/>
      <c r="I320" s="96"/>
      <c r="J320" s="96"/>
      <c r="K320" s="96"/>
      <c r="L320" s="97"/>
      <c r="M320" s="97"/>
      <c r="N320" s="97"/>
      <c r="O320" s="79"/>
      <c r="P320" s="79"/>
      <c r="Q320" s="96"/>
      <c r="R320" s="96"/>
      <c r="S320" s="96"/>
      <c r="T320" s="96"/>
      <c r="U320" s="96"/>
      <c r="V320" s="96"/>
      <c r="W320" s="20"/>
      <c r="X320" s="83"/>
      <c r="Y320" s="83"/>
    </row>
    <row r="321" spans="1:25" ht="12.75">
      <c r="A321" s="9"/>
      <c r="B321" s="9"/>
      <c r="C321" s="9"/>
      <c r="D321" s="7" t="s">
        <v>19</v>
      </c>
      <c r="E321" s="2"/>
      <c r="F321" s="2"/>
      <c r="G321" s="26" t="s">
        <v>99</v>
      </c>
      <c r="H321" s="96"/>
      <c r="I321" s="96"/>
      <c r="J321" s="96"/>
      <c r="K321" s="96"/>
      <c r="L321" s="97"/>
      <c r="M321" s="97"/>
      <c r="N321" s="97"/>
      <c r="O321" s="79"/>
      <c r="P321" s="79"/>
      <c r="Q321" s="96"/>
      <c r="R321" s="96"/>
      <c r="S321" s="96"/>
      <c r="T321" s="96"/>
      <c r="U321" s="96"/>
      <c r="V321" s="96"/>
      <c r="W321" s="20"/>
      <c r="X321" s="83"/>
      <c r="Y321" s="83"/>
    </row>
    <row r="322" spans="1:25" ht="12.75">
      <c r="A322" s="9"/>
      <c r="B322" s="9"/>
      <c r="C322" s="9"/>
      <c r="D322" s="13" t="s">
        <v>21</v>
      </c>
      <c r="E322" s="1"/>
      <c r="F322" s="1"/>
      <c r="G322" s="28" t="s">
        <v>100</v>
      </c>
      <c r="H322" s="96">
        <v>26471</v>
      </c>
      <c r="I322" s="96"/>
      <c r="J322" s="96">
        <f>SUM(H322:I322)</f>
        <v>26471</v>
      </c>
      <c r="K322" s="96"/>
      <c r="L322" s="96">
        <f>SUM(J322:K322)</f>
        <v>26471</v>
      </c>
      <c r="M322" s="96"/>
      <c r="N322" s="96">
        <f>SUM(L322:M322)</f>
        <v>26471</v>
      </c>
      <c r="O322" s="76"/>
      <c r="P322" s="76">
        <f>SUM(N322:O322)</f>
        <v>26471</v>
      </c>
      <c r="Q322" s="96"/>
      <c r="R322" s="96"/>
      <c r="S322" s="96"/>
      <c r="T322" s="96"/>
      <c r="U322" s="96"/>
      <c r="V322" s="96"/>
      <c r="W322" s="20"/>
      <c r="X322" s="83"/>
      <c r="Y322" s="83"/>
    </row>
    <row r="323" spans="1:25" ht="12.75">
      <c r="A323" s="9"/>
      <c r="B323" s="9"/>
      <c r="C323" s="9"/>
      <c r="D323" s="13" t="s">
        <v>25</v>
      </c>
      <c r="E323" s="1"/>
      <c r="F323" s="1"/>
      <c r="G323" s="28" t="s">
        <v>102</v>
      </c>
      <c r="H323" s="96">
        <v>0</v>
      </c>
      <c r="I323" s="96"/>
      <c r="J323" s="96">
        <f>SUM(H323:I323)</f>
        <v>0</v>
      </c>
      <c r="K323" s="96"/>
      <c r="L323" s="96">
        <f>SUM(J323:K323)</f>
        <v>0</v>
      </c>
      <c r="M323" s="96"/>
      <c r="N323" s="96">
        <f>SUM(L323:M323)</f>
        <v>0</v>
      </c>
      <c r="O323" s="76"/>
      <c r="P323" s="76">
        <f>SUM(N323:O323)</f>
        <v>0</v>
      </c>
      <c r="Q323" s="96"/>
      <c r="R323" s="96"/>
      <c r="S323" s="96"/>
      <c r="T323" s="96"/>
      <c r="U323" s="96"/>
      <c r="V323" s="96"/>
      <c r="W323" s="20"/>
      <c r="X323" s="83"/>
      <c r="Y323" s="83"/>
    </row>
    <row r="324" spans="1:25" ht="12.75">
      <c r="A324" s="9"/>
      <c r="B324" s="9"/>
      <c r="C324" s="9"/>
      <c r="D324" s="13"/>
      <c r="E324" s="1"/>
      <c r="F324" s="1"/>
      <c r="G324" s="117" t="s">
        <v>407</v>
      </c>
      <c r="H324" s="96"/>
      <c r="I324" s="96"/>
      <c r="J324" s="96"/>
      <c r="K324" s="96"/>
      <c r="L324" s="97"/>
      <c r="M324" s="97"/>
      <c r="N324" s="96"/>
      <c r="O324" s="76"/>
      <c r="P324" s="76"/>
      <c r="Q324" s="96"/>
      <c r="R324" s="96"/>
      <c r="S324" s="96"/>
      <c r="T324" s="96"/>
      <c r="U324" s="96"/>
      <c r="V324" s="96"/>
      <c r="W324" s="20"/>
      <c r="X324" s="83">
        <v>540</v>
      </c>
      <c r="Y324" s="83">
        <f>SUM(X324)</f>
        <v>540</v>
      </c>
    </row>
    <row r="325" spans="1:25" ht="12.75">
      <c r="A325" s="2"/>
      <c r="B325" s="2"/>
      <c r="C325" s="2"/>
      <c r="D325" s="7"/>
      <c r="E325" s="2"/>
      <c r="F325" s="2"/>
      <c r="G325" s="26" t="s">
        <v>122</v>
      </c>
      <c r="H325" s="97">
        <f aca="true" t="shared" si="48" ref="H325:M325">SUM(H314:H324)</f>
        <v>27882</v>
      </c>
      <c r="I325" s="97">
        <f t="shared" si="48"/>
        <v>0</v>
      </c>
      <c r="J325" s="97">
        <f t="shared" si="48"/>
        <v>27882</v>
      </c>
      <c r="K325" s="97">
        <f t="shared" si="48"/>
        <v>0</v>
      </c>
      <c r="L325" s="97">
        <f t="shared" si="48"/>
        <v>27882</v>
      </c>
      <c r="M325" s="97">
        <f t="shared" si="48"/>
        <v>0</v>
      </c>
      <c r="N325" s="97">
        <f>SUM(L325:M325)</f>
        <v>27882</v>
      </c>
      <c r="O325" s="79">
        <f>SUM(O314:O324)</f>
        <v>180</v>
      </c>
      <c r="P325" s="79">
        <f>SUM(P314:P324)</f>
        <v>28062</v>
      </c>
      <c r="Q325" s="97">
        <f aca="true" t="shared" si="49" ref="Q325:V325">SUM(Q319:Q324)</f>
        <v>27882</v>
      </c>
      <c r="R325" s="97">
        <f t="shared" si="49"/>
        <v>0</v>
      </c>
      <c r="S325" s="97">
        <f t="shared" si="49"/>
        <v>27882</v>
      </c>
      <c r="T325" s="97">
        <f t="shared" si="49"/>
        <v>0</v>
      </c>
      <c r="U325" s="97">
        <f t="shared" si="49"/>
        <v>27882</v>
      </c>
      <c r="V325" s="97">
        <f t="shared" si="49"/>
        <v>0</v>
      </c>
      <c r="W325" s="97">
        <f>SUM(U325:V325)</f>
        <v>27882</v>
      </c>
      <c r="X325" s="79">
        <f>SUM(X319:X324)</f>
        <v>540</v>
      </c>
      <c r="Y325" s="79">
        <f>SUM(Y319:Y324)</f>
        <v>28422</v>
      </c>
    </row>
    <row r="326" spans="1:25" ht="12.75">
      <c r="A326" s="2"/>
      <c r="B326" s="2"/>
      <c r="C326" s="2"/>
      <c r="D326" s="7"/>
      <c r="E326" s="2"/>
      <c r="F326" s="2"/>
      <c r="G326" s="26"/>
      <c r="H326" s="96"/>
      <c r="I326" s="96"/>
      <c r="J326" s="96"/>
      <c r="K326" s="96"/>
      <c r="L326" s="97"/>
      <c r="M326" s="97"/>
      <c r="N326" s="97"/>
      <c r="O326" s="79"/>
      <c r="P326" s="79"/>
      <c r="Q326" s="96"/>
      <c r="R326" s="96"/>
      <c r="S326" s="96"/>
      <c r="T326" s="96"/>
      <c r="U326" s="96"/>
      <c r="V326" s="96"/>
      <c r="W326" s="20"/>
      <c r="X326" s="83"/>
      <c r="Y326" s="83"/>
    </row>
    <row r="327" spans="1:25" ht="25.5" customHeight="1">
      <c r="A327" s="2"/>
      <c r="B327" s="21">
        <v>30</v>
      </c>
      <c r="C327" s="21"/>
      <c r="D327" s="24"/>
      <c r="E327" s="180" t="s">
        <v>159</v>
      </c>
      <c r="F327" s="181"/>
      <c r="G327" s="182"/>
      <c r="H327" s="96"/>
      <c r="I327" s="96"/>
      <c r="J327" s="96"/>
      <c r="K327" s="96"/>
      <c r="L327" s="97"/>
      <c r="M327" s="97"/>
      <c r="N327" s="97"/>
      <c r="O327" s="79"/>
      <c r="P327" s="79"/>
      <c r="Q327" s="96"/>
      <c r="R327" s="96"/>
      <c r="S327" s="96"/>
      <c r="T327" s="96"/>
      <c r="U327" s="96"/>
      <c r="V327" s="96"/>
      <c r="W327" s="20"/>
      <c r="X327" s="83"/>
      <c r="Y327" s="83"/>
    </row>
    <row r="328" spans="1:25" ht="12.75">
      <c r="A328" s="2"/>
      <c r="B328" s="2"/>
      <c r="C328" s="8" t="s">
        <v>12</v>
      </c>
      <c r="D328" s="7"/>
      <c r="E328" s="2"/>
      <c r="F328" s="164" t="s">
        <v>13</v>
      </c>
      <c r="G328" s="165"/>
      <c r="H328" s="96"/>
      <c r="I328" s="96"/>
      <c r="J328" s="96"/>
      <c r="K328" s="96"/>
      <c r="L328" s="97"/>
      <c r="M328" s="97"/>
      <c r="N328" s="97"/>
      <c r="O328" s="79"/>
      <c r="P328" s="79"/>
      <c r="Q328" s="96"/>
      <c r="R328" s="96"/>
      <c r="S328" s="96"/>
      <c r="T328" s="96"/>
      <c r="U328" s="96"/>
      <c r="V328" s="96"/>
      <c r="W328" s="20"/>
      <c r="X328" s="83"/>
      <c r="Y328" s="83"/>
    </row>
    <row r="329" spans="1:25" ht="12.75">
      <c r="A329" s="2"/>
      <c r="B329" s="9"/>
      <c r="C329" s="9"/>
      <c r="D329" s="7" t="s">
        <v>49</v>
      </c>
      <c r="E329" s="2"/>
      <c r="F329" s="2"/>
      <c r="G329" s="26" t="s">
        <v>50</v>
      </c>
      <c r="H329" s="96"/>
      <c r="I329" s="96"/>
      <c r="J329" s="96"/>
      <c r="K329" s="96"/>
      <c r="L329" s="97"/>
      <c r="M329" s="97"/>
      <c r="N329" s="97"/>
      <c r="O329" s="79"/>
      <c r="P329" s="79"/>
      <c r="Q329" s="96"/>
      <c r="R329" s="96"/>
      <c r="S329" s="96"/>
      <c r="T329" s="96"/>
      <c r="U329" s="96"/>
      <c r="V329" s="96"/>
      <c r="W329" s="20"/>
      <c r="X329" s="83"/>
      <c r="Y329" s="83"/>
    </row>
    <row r="330" spans="1:25" ht="12.75">
      <c r="A330" s="2"/>
      <c r="B330" s="9"/>
      <c r="C330" s="9"/>
      <c r="D330" s="89" t="s">
        <v>51</v>
      </c>
      <c r="E330" s="2"/>
      <c r="F330" s="2"/>
      <c r="G330" s="27" t="s">
        <v>52</v>
      </c>
      <c r="H330" s="96"/>
      <c r="I330" s="96"/>
      <c r="J330" s="96"/>
      <c r="K330" s="96"/>
      <c r="L330" s="97"/>
      <c r="M330" s="83">
        <v>2265</v>
      </c>
      <c r="N330" s="98">
        <f>SUM(M330)</f>
        <v>2265</v>
      </c>
      <c r="O330" s="83"/>
      <c r="P330" s="83">
        <f>SUM(N330:O330)</f>
        <v>2265</v>
      </c>
      <c r="Q330" s="96"/>
      <c r="R330" s="96"/>
      <c r="S330" s="96"/>
      <c r="T330" s="96"/>
      <c r="U330" s="96"/>
      <c r="V330" s="96"/>
      <c r="W330" s="20"/>
      <c r="X330" s="83"/>
      <c r="Y330" s="83"/>
    </row>
    <row r="331" spans="1:25" ht="12.75">
      <c r="A331" s="2"/>
      <c r="B331" s="9"/>
      <c r="C331" s="9"/>
      <c r="D331" s="89" t="s">
        <v>55</v>
      </c>
      <c r="E331" s="2"/>
      <c r="F331" s="2"/>
      <c r="G331" s="27" t="s">
        <v>54</v>
      </c>
      <c r="H331" s="96"/>
      <c r="I331" s="96"/>
      <c r="J331" s="96"/>
      <c r="K331" s="96"/>
      <c r="L331" s="97"/>
      <c r="M331" s="83">
        <v>612</v>
      </c>
      <c r="N331" s="98">
        <f>SUM(M331)</f>
        <v>612</v>
      </c>
      <c r="O331" s="83"/>
      <c r="P331" s="83">
        <f>SUM(N331:O331)</f>
        <v>612</v>
      </c>
      <c r="Q331" s="96"/>
      <c r="R331" s="96"/>
      <c r="S331" s="96"/>
      <c r="T331" s="96"/>
      <c r="U331" s="96"/>
      <c r="V331" s="96"/>
      <c r="W331" s="20"/>
      <c r="X331" s="83"/>
      <c r="Y331" s="83"/>
    </row>
    <row r="332" spans="1:25" ht="12.75">
      <c r="A332" s="2"/>
      <c r="B332" s="9"/>
      <c r="C332" s="9"/>
      <c r="D332" s="10" t="s">
        <v>55</v>
      </c>
      <c r="E332" s="9"/>
      <c r="F332" s="9"/>
      <c r="G332" s="27" t="s">
        <v>56</v>
      </c>
      <c r="H332" s="96">
        <v>915</v>
      </c>
      <c r="I332" s="96"/>
      <c r="J332" s="96">
        <f>SUM(H332:I332)</f>
        <v>915</v>
      </c>
      <c r="K332" s="96"/>
      <c r="L332" s="96">
        <f>SUM(J332:K332)</f>
        <v>915</v>
      </c>
      <c r="M332" s="96"/>
      <c r="N332" s="96">
        <f>SUM(L332:M332)</f>
        <v>915</v>
      </c>
      <c r="O332" s="76"/>
      <c r="P332" s="83">
        <f>SUM(N332:O332)</f>
        <v>915</v>
      </c>
      <c r="Q332" s="96"/>
      <c r="R332" s="96"/>
      <c r="S332" s="96"/>
      <c r="T332" s="96"/>
      <c r="U332" s="96"/>
      <c r="V332" s="96"/>
      <c r="W332" s="20"/>
      <c r="X332" s="83"/>
      <c r="Y332" s="83"/>
    </row>
    <row r="333" spans="1:25" ht="12.75">
      <c r="A333" s="2"/>
      <c r="B333" s="9"/>
      <c r="C333" s="2" t="s">
        <v>83</v>
      </c>
      <c r="D333" s="10"/>
      <c r="E333" s="9"/>
      <c r="F333" s="164" t="s">
        <v>84</v>
      </c>
      <c r="G333" s="165"/>
      <c r="H333" s="96"/>
      <c r="I333" s="96"/>
      <c r="J333" s="96"/>
      <c r="K333" s="96"/>
      <c r="L333" s="97"/>
      <c r="M333" s="97"/>
      <c r="N333" s="97"/>
      <c r="O333" s="79"/>
      <c r="P333" s="79"/>
      <c r="Q333" s="96"/>
      <c r="R333" s="96"/>
      <c r="S333" s="96"/>
      <c r="T333" s="96"/>
      <c r="U333" s="96"/>
      <c r="V333" s="96"/>
      <c r="W333" s="20"/>
      <c r="X333" s="83"/>
      <c r="Y333" s="83"/>
    </row>
    <row r="334" spans="1:25" ht="12.75">
      <c r="A334" s="2"/>
      <c r="B334" s="9"/>
      <c r="C334" s="9"/>
      <c r="D334" s="7" t="s">
        <v>85</v>
      </c>
      <c r="E334" s="2"/>
      <c r="F334" s="2"/>
      <c r="G334" s="26" t="s">
        <v>86</v>
      </c>
      <c r="H334" s="96"/>
      <c r="I334" s="96"/>
      <c r="J334" s="96"/>
      <c r="K334" s="96"/>
      <c r="L334" s="97"/>
      <c r="M334" s="97"/>
      <c r="N334" s="97"/>
      <c r="O334" s="79"/>
      <c r="P334" s="79"/>
      <c r="Q334" s="96"/>
      <c r="R334" s="96"/>
      <c r="S334" s="96"/>
      <c r="T334" s="96"/>
      <c r="U334" s="96"/>
      <c r="V334" s="96"/>
      <c r="W334" s="20"/>
      <c r="X334" s="83"/>
      <c r="Y334" s="83"/>
    </row>
    <row r="335" spans="1:25" ht="12.75">
      <c r="A335" s="2"/>
      <c r="B335" s="9"/>
      <c r="C335" s="9"/>
      <c r="D335" s="10" t="s">
        <v>17</v>
      </c>
      <c r="E335" s="9"/>
      <c r="F335" s="9"/>
      <c r="G335" s="28" t="s">
        <v>131</v>
      </c>
      <c r="H335" s="96"/>
      <c r="I335" s="96"/>
      <c r="J335" s="96"/>
      <c r="K335" s="96"/>
      <c r="L335" s="97"/>
      <c r="M335" s="97"/>
      <c r="N335" s="97"/>
      <c r="O335" s="79"/>
      <c r="P335" s="79"/>
      <c r="Q335" s="96">
        <v>86389</v>
      </c>
      <c r="R335" s="96"/>
      <c r="S335" s="96">
        <f>SUM(Q335:R335)</f>
        <v>86389</v>
      </c>
      <c r="T335" s="96"/>
      <c r="U335" s="96">
        <f>SUM(S335:T335)</f>
        <v>86389</v>
      </c>
      <c r="V335" s="96"/>
      <c r="W335" s="96">
        <f>SUM(U335:V335)</f>
        <v>86389</v>
      </c>
      <c r="X335" s="83"/>
      <c r="Y335" s="83">
        <f>SUM(W335:X335)</f>
        <v>86389</v>
      </c>
    </row>
    <row r="336" spans="1:25" ht="12.75">
      <c r="A336" s="2"/>
      <c r="B336" s="9"/>
      <c r="C336" s="9"/>
      <c r="D336" s="7" t="s">
        <v>19</v>
      </c>
      <c r="E336" s="2"/>
      <c r="F336" s="2"/>
      <c r="G336" s="26" t="s">
        <v>99</v>
      </c>
      <c r="H336" s="96"/>
      <c r="I336" s="96"/>
      <c r="J336" s="96"/>
      <c r="K336" s="96"/>
      <c r="L336" s="97"/>
      <c r="M336" s="97"/>
      <c r="N336" s="97"/>
      <c r="O336" s="79"/>
      <c r="P336" s="79"/>
      <c r="Q336" s="96"/>
      <c r="R336" s="96"/>
      <c r="S336" s="96"/>
      <c r="T336" s="96"/>
      <c r="U336" s="96"/>
      <c r="V336" s="96"/>
      <c r="W336" s="20"/>
      <c r="X336" s="83"/>
      <c r="Y336" s="83"/>
    </row>
    <row r="337" spans="1:25" ht="12.75">
      <c r="A337" s="2"/>
      <c r="B337" s="9"/>
      <c r="C337" s="9"/>
      <c r="D337" s="13" t="s">
        <v>21</v>
      </c>
      <c r="E337" s="1"/>
      <c r="F337" s="1"/>
      <c r="G337" s="28" t="s">
        <v>100</v>
      </c>
      <c r="H337" s="96">
        <v>86389</v>
      </c>
      <c r="I337" s="96"/>
      <c r="J337" s="96">
        <f>SUM(H337:I337)</f>
        <v>86389</v>
      </c>
      <c r="K337" s="96"/>
      <c r="L337" s="96">
        <f>SUM(J337:K337)</f>
        <v>86389</v>
      </c>
      <c r="M337" s="96"/>
      <c r="N337" s="96">
        <f>SUM(L337:M337)</f>
        <v>86389</v>
      </c>
      <c r="O337" s="76"/>
      <c r="P337" s="76">
        <f>SUM(N337:O337)</f>
        <v>86389</v>
      </c>
      <c r="Q337" s="96"/>
      <c r="R337" s="96"/>
      <c r="S337" s="96"/>
      <c r="T337" s="96"/>
      <c r="U337" s="96"/>
      <c r="V337" s="96"/>
      <c r="W337" s="20"/>
      <c r="X337" s="83"/>
      <c r="Y337" s="83"/>
    </row>
    <row r="338" spans="1:25" ht="12.75">
      <c r="A338" s="9"/>
      <c r="B338" s="9"/>
      <c r="C338" s="9"/>
      <c r="D338" s="13"/>
      <c r="E338" s="1"/>
      <c r="F338" s="1"/>
      <c r="G338" s="28"/>
      <c r="H338" s="96"/>
      <c r="I338" s="96"/>
      <c r="J338" s="96"/>
      <c r="K338" s="96"/>
      <c r="L338" s="97"/>
      <c r="M338" s="97"/>
      <c r="N338" s="97"/>
      <c r="O338" s="79"/>
      <c r="P338" s="79"/>
      <c r="Q338" s="96"/>
      <c r="R338" s="96"/>
      <c r="S338" s="96"/>
      <c r="T338" s="96"/>
      <c r="U338" s="96"/>
      <c r="V338" s="96"/>
      <c r="W338" s="20"/>
      <c r="X338" s="83"/>
      <c r="Y338" s="83"/>
    </row>
    <row r="339" spans="1:25" ht="12.75">
      <c r="A339" s="9"/>
      <c r="B339" s="2"/>
      <c r="C339" s="2"/>
      <c r="D339" s="7"/>
      <c r="E339" s="2"/>
      <c r="F339" s="2"/>
      <c r="G339" s="26" t="s">
        <v>122</v>
      </c>
      <c r="H339" s="97">
        <f>SUM(H330:H338)</f>
        <v>87304</v>
      </c>
      <c r="I339" s="97">
        <f aca="true" t="shared" si="50" ref="I339:N339">SUM(I330:I338)</f>
        <v>0</v>
      </c>
      <c r="J339" s="97">
        <f t="shared" si="50"/>
        <v>87304</v>
      </c>
      <c r="K339" s="97">
        <f t="shared" si="50"/>
        <v>0</v>
      </c>
      <c r="L339" s="97">
        <f t="shared" si="50"/>
        <v>87304</v>
      </c>
      <c r="M339" s="97">
        <f t="shared" si="50"/>
        <v>2877</v>
      </c>
      <c r="N339" s="97">
        <f t="shared" si="50"/>
        <v>90181</v>
      </c>
      <c r="O339" s="79">
        <f>SUM(O330:O338)</f>
        <v>0</v>
      </c>
      <c r="P339" s="79">
        <f>SUM(P330:P338)</f>
        <v>90181</v>
      </c>
      <c r="Q339" s="97">
        <f aca="true" t="shared" si="51" ref="Q339:V339">SUM(Q335:Q338)</f>
        <v>86389</v>
      </c>
      <c r="R339" s="97">
        <f t="shared" si="51"/>
        <v>0</v>
      </c>
      <c r="S339" s="97">
        <f t="shared" si="51"/>
        <v>86389</v>
      </c>
      <c r="T339" s="97">
        <f t="shared" si="51"/>
        <v>0</v>
      </c>
      <c r="U339" s="97">
        <f t="shared" si="51"/>
        <v>86389</v>
      </c>
      <c r="V339" s="97">
        <f t="shared" si="51"/>
        <v>0</v>
      </c>
      <c r="W339" s="97">
        <f>SUM(U339:V339)</f>
        <v>86389</v>
      </c>
      <c r="X339" s="79">
        <f>SUM(X335:X338)</f>
        <v>0</v>
      </c>
      <c r="Y339" s="79">
        <f>SUM(Y335:Y338)</f>
        <v>86389</v>
      </c>
    </row>
    <row r="340" spans="1:25" ht="12.75">
      <c r="A340" s="9"/>
      <c r="B340" s="2"/>
      <c r="C340" s="2"/>
      <c r="D340" s="7"/>
      <c r="E340" s="2"/>
      <c r="F340" s="2"/>
      <c r="G340" s="26"/>
      <c r="H340" s="96"/>
      <c r="I340" s="96"/>
      <c r="J340" s="96"/>
      <c r="K340" s="96"/>
      <c r="L340" s="97"/>
      <c r="M340" s="97"/>
      <c r="N340" s="97"/>
      <c r="O340" s="79"/>
      <c r="P340" s="79"/>
      <c r="Q340" s="96"/>
      <c r="R340" s="96"/>
      <c r="S340" s="96"/>
      <c r="T340" s="96"/>
      <c r="U340" s="96"/>
      <c r="V340" s="96"/>
      <c r="W340" s="20"/>
      <c r="X340" s="83"/>
      <c r="Y340" s="83"/>
    </row>
    <row r="341" spans="1:25" ht="12.75">
      <c r="A341" s="9"/>
      <c r="B341" s="2">
        <v>31</v>
      </c>
      <c r="C341" s="2"/>
      <c r="D341" s="7"/>
      <c r="E341" s="164" t="s">
        <v>160</v>
      </c>
      <c r="F341" s="165"/>
      <c r="G341" s="165"/>
      <c r="H341" s="96"/>
      <c r="I341" s="96"/>
      <c r="J341" s="96"/>
      <c r="K341" s="96"/>
      <c r="L341" s="97"/>
      <c r="M341" s="97"/>
      <c r="N341" s="97"/>
      <c r="O341" s="79"/>
      <c r="P341" s="79"/>
      <c r="Q341" s="96"/>
      <c r="R341" s="96"/>
      <c r="S341" s="96"/>
      <c r="T341" s="96"/>
      <c r="U341" s="96"/>
      <c r="V341" s="96"/>
      <c r="W341" s="20"/>
      <c r="X341" s="83"/>
      <c r="Y341" s="83"/>
    </row>
    <row r="342" spans="1:25" ht="12.75">
      <c r="A342" s="9"/>
      <c r="B342" s="2"/>
      <c r="C342" s="8" t="s">
        <v>12</v>
      </c>
      <c r="D342" s="7"/>
      <c r="E342" s="2"/>
      <c r="F342" s="164" t="s">
        <v>13</v>
      </c>
      <c r="G342" s="165"/>
      <c r="H342" s="96"/>
      <c r="I342" s="96"/>
      <c r="J342" s="96"/>
      <c r="K342" s="96"/>
      <c r="L342" s="97"/>
      <c r="M342" s="97"/>
      <c r="N342" s="97"/>
      <c r="O342" s="79"/>
      <c r="P342" s="79"/>
      <c r="Q342" s="96"/>
      <c r="R342" s="96"/>
      <c r="S342" s="96"/>
      <c r="T342" s="96"/>
      <c r="U342" s="96"/>
      <c r="V342" s="96"/>
      <c r="W342" s="20"/>
      <c r="X342" s="83"/>
      <c r="Y342" s="83"/>
    </row>
    <row r="343" spans="1:25" ht="12.75">
      <c r="A343" s="9"/>
      <c r="B343" s="2"/>
      <c r="C343" s="8"/>
      <c r="D343" s="12">
        <v>1</v>
      </c>
      <c r="E343" s="2"/>
      <c r="F343" s="2"/>
      <c r="G343" s="26" t="s">
        <v>14</v>
      </c>
      <c r="H343" s="96"/>
      <c r="I343" s="96"/>
      <c r="J343" s="96"/>
      <c r="K343" s="96"/>
      <c r="L343" s="97"/>
      <c r="M343" s="97"/>
      <c r="N343" s="97"/>
      <c r="O343" s="79"/>
      <c r="P343" s="79"/>
      <c r="Q343" s="96"/>
      <c r="R343" s="96"/>
      <c r="S343" s="96"/>
      <c r="T343" s="96"/>
      <c r="U343" s="96"/>
      <c r="V343" s="96"/>
      <c r="W343" s="20"/>
      <c r="X343" s="83"/>
      <c r="Y343" s="83"/>
    </row>
    <row r="344" spans="1:25" ht="12.75">
      <c r="A344" s="9"/>
      <c r="B344" s="2"/>
      <c r="C344" s="8"/>
      <c r="D344" s="10" t="s">
        <v>15</v>
      </c>
      <c r="E344" s="9"/>
      <c r="F344" s="9"/>
      <c r="G344" s="88" t="s">
        <v>395</v>
      </c>
      <c r="H344" s="96"/>
      <c r="I344" s="96"/>
      <c r="J344" s="96"/>
      <c r="K344" s="96"/>
      <c r="L344" s="97"/>
      <c r="M344" s="97"/>
      <c r="N344" s="97"/>
      <c r="O344" s="79"/>
      <c r="P344" s="79"/>
      <c r="Q344" s="96">
        <v>1850</v>
      </c>
      <c r="R344" s="96"/>
      <c r="S344" s="96">
        <f>SUM(Q344:R344)</f>
        <v>1850</v>
      </c>
      <c r="T344" s="96"/>
      <c r="U344" s="96">
        <f>SUM(S344:T344)</f>
        <v>1850</v>
      </c>
      <c r="V344" s="96"/>
      <c r="W344" s="96">
        <f>SUM(U344:V344)</f>
        <v>1850</v>
      </c>
      <c r="X344" s="83"/>
      <c r="Y344" s="83">
        <f>SUM(W344:X344)</f>
        <v>1850</v>
      </c>
    </row>
    <row r="345" spans="1:25" ht="12.75">
      <c r="A345" s="9"/>
      <c r="B345" s="9"/>
      <c r="C345" s="9"/>
      <c r="D345" s="7" t="s">
        <v>49</v>
      </c>
      <c r="E345" s="2"/>
      <c r="F345" s="2"/>
      <c r="G345" s="26" t="s">
        <v>50</v>
      </c>
      <c r="H345" s="96"/>
      <c r="I345" s="96"/>
      <c r="J345" s="96"/>
      <c r="K345" s="96"/>
      <c r="L345" s="97"/>
      <c r="M345" s="97"/>
      <c r="N345" s="97"/>
      <c r="O345" s="79"/>
      <c r="P345" s="79"/>
      <c r="Q345" s="96"/>
      <c r="R345" s="96"/>
      <c r="S345" s="96"/>
      <c r="T345" s="96"/>
      <c r="U345" s="96"/>
      <c r="V345" s="96"/>
      <c r="W345" s="20"/>
      <c r="X345" s="83"/>
      <c r="Y345" s="83"/>
    </row>
    <row r="346" spans="1:25" ht="12.75">
      <c r="A346" s="9"/>
      <c r="B346" s="9"/>
      <c r="C346" s="9"/>
      <c r="D346" s="10" t="s">
        <v>51</v>
      </c>
      <c r="E346" s="9"/>
      <c r="F346" s="9"/>
      <c r="G346" s="27" t="s">
        <v>52</v>
      </c>
      <c r="H346" s="96">
        <v>40</v>
      </c>
      <c r="I346" s="96"/>
      <c r="J346" s="96">
        <f>SUM(H346:I346)</f>
        <v>40</v>
      </c>
      <c r="K346" s="96"/>
      <c r="L346" s="96">
        <f>SUM(J346:K346)</f>
        <v>40</v>
      </c>
      <c r="M346" s="96"/>
      <c r="N346" s="96">
        <f>SUM(L346:M346)</f>
        <v>40</v>
      </c>
      <c r="O346" s="76"/>
      <c r="P346" s="76">
        <f>SUM(N346:O346)</f>
        <v>40</v>
      </c>
      <c r="Q346" s="96"/>
      <c r="R346" s="96"/>
      <c r="S346" s="96"/>
      <c r="T346" s="96"/>
      <c r="U346" s="96"/>
      <c r="V346" s="96"/>
      <c r="W346" s="20"/>
      <c r="X346" s="83"/>
      <c r="Y346" s="83"/>
    </row>
    <row r="347" spans="1:25" ht="12.75">
      <c r="A347" s="9"/>
      <c r="B347" s="9"/>
      <c r="C347" s="9"/>
      <c r="D347" s="10" t="s">
        <v>53</v>
      </c>
      <c r="E347" s="9"/>
      <c r="F347" s="9"/>
      <c r="G347" s="27" t="s">
        <v>54</v>
      </c>
      <c r="H347" s="96">
        <v>10</v>
      </c>
      <c r="I347" s="96"/>
      <c r="J347" s="96">
        <f>SUM(H347:I347)</f>
        <v>10</v>
      </c>
      <c r="K347" s="96"/>
      <c r="L347" s="96">
        <f>SUM(J347:K347)</f>
        <v>10</v>
      </c>
      <c r="M347" s="96"/>
      <c r="N347" s="96">
        <f>SUM(L347:M347)</f>
        <v>10</v>
      </c>
      <c r="O347" s="76"/>
      <c r="P347" s="76">
        <f>SUM(N347:O347)</f>
        <v>10</v>
      </c>
      <c r="Q347" s="96"/>
      <c r="R347" s="96"/>
      <c r="S347" s="96"/>
      <c r="T347" s="96"/>
      <c r="U347" s="96"/>
      <c r="V347" s="96"/>
      <c r="W347" s="20"/>
      <c r="X347" s="83"/>
      <c r="Y347" s="83"/>
    </row>
    <row r="348" spans="1:25" ht="12.75">
      <c r="A348" s="9"/>
      <c r="B348" s="9"/>
      <c r="C348" s="9"/>
      <c r="D348" s="10" t="s">
        <v>55</v>
      </c>
      <c r="E348" s="9"/>
      <c r="F348" s="9"/>
      <c r="G348" s="27" t="s">
        <v>56</v>
      </c>
      <c r="H348" s="96">
        <v>1739</v>
      </c>
      <c r="I348" s="96">
        <v>-140</v>
      </c>
      <c r="J348" s="96">
        <f>SUM(H348:I348)</f>
        <v>1599</v>
      </c>
      <c r="K348" s="96"/>
      <c r="L348" s="96">
        <f>SUM(J348:K348)</f>
        <v>1599</v>
      </c>
      <c r="M348" s="96"/>
      <c r="N348" s="96">
        <f>SUM(L348:M348)</f>
        <v>1599</v>
      </c>
      <c r="O348" s="76"/>
      <c r="P348" s="76">
        <f>SUM(N348:O348)</f>
        <v>1599</v>
      </c>
      <c r="Q348" s="96"/>
      <c r="R348" s="96"/>
      <c r="S348" s="96"/>
      <c r="T348" s="96"/>
      <c r="U348" s="96"/>
      <c r="V348" s="96"/>
      <c r="W348" s="20"/>
      <c r="X348" s="83"/>
      <c r="Y348" s="83"/>
    </row>
    <row r="349" spans="1:25" ht="12.75">
      <c r="A349" s="9"/>
      <c r="B349" s="9"/>
      <c r="C349" s="9"/>
      <c r="D349" s="25" t="s">
        <v>61</v>
      </c>
      <c r="E349" s="9"/>
      <c r="F349" s="164" t="s">
        <v>84</v>
      </c>
      <c r="G349" s="165"/>
      <c r="H349" s="96"/>
      <c r="I349" s="96"/>
      <c r="J349" s="96"/>
      <c r="K349" s="96"/>
      <c r="L349" s="97"/>
      <c r="M349" s="97"/>
      <c r="N349" s="96"/>
      <c r="O349" s="76"/>
      <c r="P349" s="76"/>
      <c r="Q349" s="96"/>
      <c r="R349" s="96"/>
      <c r="S349" s="96"/>
      <c r="T349" s="96"/>
      <c r="U349" s="96"/>
      <c r="V349" s="96"/>
      <c r="W349" s="20"/>
      <c r="X349" s="83"/>
      <c r="Y349" s="83"/>
    </row>
    <row r="350" spans="1:25" ht="12.75">
      <c r="A350" s="9"/>
      <c r="B350" s="9"/>
      <c r="C350" s="9"/>
      <c r="D350" s="10" t="s">
        <v>63</v>
      </c>
      <c r="E350" s="9"/>
      <c r="F350" s="9"/>
      <c r="G350" s="26" t="s">
        <v>86</v>
      </c>
      <c r="H350" s="96"/>
      <c r="I350" s="96"/>
      <c r="J350" s="96"/>
      <c r="K350" s="96"/>
      <c r="L350" s="97"/>
      <c r="M350" s="97"/>
      <c r="N350" s="97"/>
      <c r="O350" s="79"/>
      <c r="P350" s="79"/>
      <c r="Q350" s="96"/>
      <c r="R350" s="96"/>
      <c r="S350" s="96"/>
      <c r="T350" s="96"/>
      <c r="U350" s="96"/>
      <c r="V350" s="96"/>
      <c r="W350" s="20"/>
      <c r="X350" s="83"/>
      <c r="Y350" s="83"/>
    </row>
    <row r="351" spans="1:25" ht="12.75">
      <c r="A351" s="9"/>
      <c r="B351" s="9"/>
      <c r="C351" s="9"/>
      <c r="D351" s="10" t="s">
        <v>112</v>
      </c>
      <c r="E351" s="9"/>
      <c r="F351" s="9"/>
      <c r="G351" s="86" t="s">
        <v>396</v>
      </c>
      <c r="H351" s="96"/>
      <c r="I351" s="96"/>
      <c r="J351" s="96"/>
      <c r="K351" s="96"/>
      <c r="L351" s="97"/>
      <c r="M351" s="97"/>
      <c r="N351" s="97"/>
      <c r="O351" s="79"/>
      <c r="P351" s="79"/>
      <c r="Q351" s="96">
        <v>3500</v>
      </c>
      <c r="R351" s="96"/>
      <c r="S351" s="96">
        <f>SUM(Q351:R351)</f>
        <v>3500</v>
      </c>
      <c r="T351" s="96"/>
      <c r="U351" s="96">
        <f>SUM(S351:T351)</f>
        <v>3500</v>
      </c>
      <c r="V351" s="96">
        <v>-847</v>
      </c>
      <c r="W351" s="96">
        <f>SUM(U351:V351)</f>
        <v>2653</v>
      </c>
      <c r="X351" s="83"/>
      <c r="Y351" s="83">
        <f>SUM(W351:X351)</f>
        <v>2653</v>
      </c>
    </row>
    <row r="352" spans="1:25" ht="12.75">
      <c r="A352" s="9"/>
      <c r="B352" s="9"/>
      <c r="C352" s="9"/>
      <c r="D352" s="10" t="s">
        <v>65</v>
      </c>
      <c r="E352" s="9"/>
      <c r="F352" s="9"/>
      <c r="G352" s="26" t="s">
        <v>99</v>
      </c>
      <c r="H352" s="96"/>
      <c r="I352" s="96"/>
      <c r="J352" s="96"/>
      <c r="K352" s="96"/>
      <c r="L352" s="97"/>
      <c r="M352" s="97"/>
      <c r="N352" s="97"/>
      <c r="O352" s="79"/>
      <c r="P352" s="79"/>
      <c r="Q352" s="96"/>
      <c r="R352" s="96"/>
      <c r="S352" s="96"/>
      <c r="T352" s="96"/>
      <c r="U352" s="96"/>
      <c r="V352" s="96"/>
      <c r="W352" s="20"/>
      <c r="X352" s="83"/>
      <c r="Y352" s="83"/>
    </row>
    <row r="353" spans="1:25" ht="12.75">
      <c r="A353" s="9"/>
      <c r="B353" s="9"/>
      <c r="C353" s="9"/>
      <c r="D353" s="10" t="s">
        <v>67</v>
      </c>
      <c r="E353" s="9"/>
      <c r="F353" s="9"/>
      <c r="G353" s="86" t="s">
        <v>396</v>
      </c>
      <c r="H353" s="96">
        <v>3500</v>
      </c>
      <c r="I353" s="96"/>
      <c r="J353" s="96">
        <f>SUM(H353:I353)</f>
        <v>3500</v>
      </c>
      <c r="K353" s="96"/>
      <c r="L353" s="96">
        <f>SUM(J353:K353)</f>
        <v>3500</v>
      </c>
      <c r="M353" s="96">
        <v>-847</v>
      </c>
      <c r="N353" s="96">
        <f>SUM(L353:M353)</f>
        <v>2653</v>
      </c>
      <c r="O353" s="76"/>
      <c r="P353" s="76">
        <f>SUM(N353:O353)</f>
        <v>2653</v>
      </c>
      <c r="Q353" s="96"/>
      <c r="R353" s="96"/>
      <c r="S353" s="96"/>
      <c r="T353" s="96"/>
      <c r="U353" s="96"/>
      <c r="V353" s="96"/>
      <c r="W353" s="20"/>
      <c r="X353" s="83"/>
      <c r="Y353" s="83"/>
    </row>
    <row r="354" spans="1:25" ht="24" customHeight="1">
      <c r="A354" s="9"/>
      <c r="B354" s="1"/>
      <c r="C354" s="1"/>
      <c r="D354" s="13" t="s">
        <v>161</v>
      </c>
      <c r="E354" s="1"/>
      <c r="F354" s="1"/>
      <c r="G354" s="42" t="s">
        <v>103</v>
      </c>
      <c r="H354" s="96"/>
      <c r="I354" s="96">
        <v>140</v>
      </c>
      <c r="J354" s="96">
        <f>SUM(H354:I354)</f>
        <v>140</v>
      </c>
      <c r="K354" s="96"/>
      <c r="L354" s="96">
        <f>SUM(J354:K354)</f>
        <v>140</v>
      </c>
      <c r="M354" s="96"/>
      <c r="N354" s="96">
        <f>SUM(L354:M354)</f>
        <v>140</v>
      </c>
      <c r="O354" s="76"/>
      <c r="P354" s="76">
        <f>SUM(N354:O354)</f>
        <v>140</v>
      </c>
      <c r="Q354" s="96"/>
      <c r="R354" s="96"/>
      <c r="S354" s="96"/>
      <c r="T354" s="96"/>
      <c r="U354" s="96"/>
      <c r="V354" s="96"/>
      <c r="W354" s="20"/>
      <c r="X354" s="83"/>
      <c r="Y354" s="83"/>
    </row>
    <row r="355" spans="1:25" ht="12.75">
      <c r="A355" s="9"/>
      <c r="B355" s="2"/>
      <c r="C355" s="2"/>
      <c r="D355" s="7"/>
      <c r="E355" s="2"/>
      <c r="F355" s="2"/>
      <c r="G355" s="26" t="s">
        <v>122</v>
      </c>
      <c r="H355" s="97">
        <f aca="true" t="shared" si="52" ref="H355:M355">SUM(H346:H354)</f>
        <v>5289</v>
      </c>
      <c r="I355" s="97">
        <f t="shared" si="52"/>
        <v>0</v>
      </c>
      <c r="J355" s="97">
        <f t="shared" si="52"/>
        <v>5289</v>
      </c>
      <c r="K355" s="97">
        <f t="shared" si="52"/>
        <v>0</v>
      </c>
      <c r="L355" s="97">
        <f t="shared" si="52"/>
        <v>5289</v>
      </c>
      <c r="M355" s="97">
        <f t="shared" si="52"/>
        <v>-847</v>
      </c>
      <c r="N355" s="97">
        <f>SUM(L355:M355)</f>
        <v>4442</v>
      </c>
      <c r="O355" s="79">
        <f>SUM(O346:O354)</f>
        <v>0</v>
      </c>
      <c r="P355" s="79">
        <f>SUM(P346:P354)</f>
        <v>4442</v>
      </c>
      <c r="Q355" s="97">
        <f aca="true" t="shared" si="53" ref="Q355:V355">SUM(Q344:Q354)</f>
        <v>5350</v>
      </c>
      <c r="R355" s="97">
        <f t="shared" si="53"/>
        <v>0</v>
      </c>
      <c r="S355" s="97">
        <f t="shared" si="53"/>
        <v>5350</v>
      </c>
      <c r="T355" s="97">
        <f t="shared" si="53"/>
        <v>0</v>
      </c>
      <c r="U355" s="97">
        <f t="shared" si="53"/>
        <v>5350</v>
      </c>
      <c r="V355" s="97">
        <f t="shared" si="53"/>
        <v>-847</v>
      </c>
      <c r="W355" s="97">
        <f>SUM(U355:V355)</f>
        <v>4503</v>
      </c>
      <c r="X355" s="79">
        <f>SUM(X344:X354)</f>
        <v>0</v>
      </c>
      <c r="Y355" s="79">
        <f>SUM(Y344:Y354)</f>
        <v>4503</v>
      </c>
    </row>
    <row r="356" spans="1:25" ht="12.75">
      <c r="A356" s="9"/>
      <c r="B356" s="2"/>
      <c r="C356" s="2"/>
      <c r="D356" s="7"/>
      <c r="E356" s="2"/>
      <c r="F356" s="2"/>
      <c r="G356" s="26"/>
      <c r="H356" s="96"/>
      <c r="I356" s="96"/>
      <c r="J356" s="96"/>
      <c r="K356" s="96"/>
      <c r="L356" s="97"/>
      <c r="M356" s="97"/>
      <c r="N356" s="97"/>
      <c r="O356" s="79"/>
      <c r="P356" s="79"/>
      <c r="Q356" s="96"/>
      <c r="R356" s="96"/>
      <c r="S356" s="96"/>
      <c r="T356" s="96"/>
      <c r="U356" s="96"/>
      <c r="V356" s="96"/>
      <c r="W356" s="20"/>
      <c r="X356" s="83"/>
      <c r="Y356" s="83"/>
    </row>
    <row r="357" spans="1:25" ht="12.75">
      <c r="A357" s="9"/>
      <c r="B357" s="2">
        <v>32</v>
      </c>
      <c r="C357" s="2"/>
      <c r="D357" s="7"/>
      <c r="E357" s="164" t="s">
        <v>162</v>
      </c>
      <c r="F357" s="165"/>
      <c r="G357" s="165"/>
      <c r="H357" s="96"/>
      <c r="I357" s="96"/>
      <c r="J357" s="96"/>
      <c r="K357" s="96"/>
      <c r="L357" s="97"/>
      <c r="M357" s="97"/>
      <c r="N357" s="97"/>
      <c r="O357" s="79"/>
      <c r="P357" s="79"/>
      <c r="Q357" s="96"/>
      <c r="R357" s="96"/>
      <c r="S357" s="96"/>
      <c r="T357" s="96"/>
      <c r="U357" s="96"/>
      <c r="V357" s="96"/>
      <c r="W357" s="20"/>
      <c r="X357" s="83"/>
      <c r="Y357" s="83"/>
    </row>
    <row r="358" spans="1:25" ht="12.75">
      <c r="A358" s="9"/>
      <c r="B358" s="2"/>
      <c r="C358" s="8" t="s">
        <v>12</v>
      </c>
      <c r="D358" s="7"/>
      <c r="E358" s="2"/>
      <c r="F358" s="164" t="s">
        <v>13</v>
      </c>
      <c r="G358" s="165"/>
      <c r="H358" s="96"/>
      <c r="I358" s="96"/>
      <c r="J358" s="96"/>
      <c r="K358" s="96"/>
      <c r="L358" s="97"/>
      <c r="M358" s="97"/>
      <c r="N358" s="97"/>
      <c r="O358" s="79"/>
      <c r="P358" s="79"/>
      <c r="Q358" s="96"/>
      <c r="R358" s="96"/>
      <c r="S358" s="96"/>
      <c r="T358" s="96"/>
      <c r="U358" s="96"/>
      <c r="V358" s="96"/>
      <c r="W358" s="20"/>
      <c r="X358" s="83"/>
      <c r="Y358" s="83"/>
    </row>
    <row r="359" spans="1:25" ht="12.75">
      <c r="A359" s="9"/>
      <c r="B359" s="2"/>
      <c r="C359" s="8"/>
      <c r="D359" s="12">
        <v>1</v>
      </c>
      <c r="E359" s="2"/>
      <c r="F359" s="2"/>
      <c r="G359" s="26" t="s">
        <v>14</v>
      </c>
      <c r="H359" s="96"/>
      <c r="I359" s="96"/>
      <c r="J359" s="96"/>
      <c r="K359" s="96"/>
      <c r="L359" s="97"/>
      <c r="M359" s="97"/>
      <c r="N359" s="97"/>
      <c r="O359" s="79"/>
      <c r="P359" s="79"/>
      <c r="Q359" s="96"/>
      <c r="R359" s="96"/>
      <c r="S359" s="96"/>
      <c r="T359" s="96"/>
      <c r="U359" s="96"/>
      <c r="V359" s="96"/>
      <c r="W359" s="20"/>
      <c r="X359" s="83"/>
      <c r="Y359" s="83"/>
    </row>
    <row r="360" spans="1:25" ht="12.75">
      <c r="A360" s="9"/>
      <c r="B360" s="2"/>
      <c r="C360" s="8"/>
      <c r="D360" s="10" t="s">
        <v>15</v>
      </c>
      <c r="E360" s="9"/>
      <c r="F360" s="9"/>
      <c r="G360" s="27" t="s">
        <v>16</v>
      </c>
      <c r="H360" s="96"/>
      <c r="I360" s="96"/>
      <c r="J360" s="96"/>
      <c r="K360" s="96"/>
      <c r="L360" s="97"/>
      <c r="M360" s="97"/>
      <c r="N360" s="97"/>
      <c r="O360" s="79"/>
      <c r="P360" s="79"/>
      <c r="Q360" s="96">
        <v>953</v>
      </c>
      <c r="R360" s="96"/>
      <c r="S360" s="96">
        <f>SUM(Q360:R360)</f>
        <v>953</v>
      </c>
      <c r="T360" s="96"/>
      <c r="U360" s="96">
        <f>SUM(S360:T360)</f>
        <v>953</v>
      </c>
      <c r="V360" s="96"/>
      <c r="W360" s="96">
        <f>SUM(U360:V360)</f>
        <v>953</v>
      </c>
      <c r="X360" s="83"/>
      <c r="Y360" s="83">
        <f>SUM(W360:X360)</f>
        <v>953</v>
      </c>
    </row>
    <row r="361" spans="1:25" ht="12.75">
      <c r="A361" s="9"/>
      <c r="B361" s="9"/>
      <c r="C361" s="9"/>
      <c r="D361" s="7" t="s">
        <v>49</v>
      </c>
      <c r="E361" s="2"/>
      <c r="F361" s="2"/>
      <c r="G361" s="26" t="s">
        <v>50</v>
      </c>
      <c r="H361" s="96"/>
      <c r="I361" s="96"/>
      <c r="J361" s="96"/>
      <c r="K361" s="96"/>
      <c r="L361" s="97"/>
      <c r="M361" s="97"/>
      <c r="N361" s="97"/>
      <c r="O361" s="79"/>
      <c r="P361" s="79"/>
      <c r="Q361" s="96"/>
      <c r="R361" s="96"/>
      <c r="S361" s="96"/>
      <c r="T361" s="96"/>
      <c r="U361" s="96"/>
      <c r="V361" s="96"/>
      <c r="W361" s="20"/>
      <c r="X361" s="83"/>
      <c r="Y361" s="83"/>
    </row>
    <row r="362" spans="1:25" ht="12.75">
      <c r="A362" s="9"/>
      <c r="B362" s="9"/>
      <c r="C362" s="9"/>
      <c r="D362" s="10" t="s">
        <v>55</v>
      </c>
      <c r="E362" s="9"/>
      <c r="F362" s="9"/>
      <c r="G362" s="27" t="s">
        <v>56</v>
      </c>
      <c r="H362" s="96">
        <v>800</v>
      </c>
      <c r="I362" s="96"/>
      <c r="J362" s="96">
        <f>SUM(H362:I362)</f>
        <v>800</v>
      </c>
      <c r="K362" s="96"/>
      <c r="L362" s="96">
        <f>SUM(J362:K362)</f>
        <v>800</v>
      </c>
      <c r="M362" s="96"/>
      <c r="N362" s="96">
        <f>SUM(L362:M362)</f>
        <v>800</v>
      </c>
      <c r="O362" s="76"/>
      <c r="P362" s="76">
        <f>SUM(N362:O362)</f>
        <v>800</v>
      </c>
      <c r="Q362" s="96"/>
      <c r="R362" s="96"/>
      <c r="S362" s="96"/>
      <c r="T362" s="96"/>
      <c r="U362" s="96"/>
      <c r="V362" s="96"/>
      <c r="W362" s="20"/>
      <c r="X362" s="83"/>
      <c r="Y362" s="83"/>
    </row>
    <row r="363" spans="1:25" ht="12.75">
      <c r="A363" s="9"/>
      <c r="B363" s="1"/>
      <c r="C363" s="1"/>
      <c r="D363" s="13"/>
      <c r="E363" s="1"/>
      <c r="F363" s="1"/>
      <c r="G363" s="28"/>
      <c r="H363" s="96"/>
      <c r="I363" s="96"/>
      <c r="J363" s="96">
        <f>SUM(H363:I363)</f>
        <v>0</v>
      </c>
      <c r="K363" s="96"/>
      <c r="L363" s="96">
        <f>SUM(J363:K363)</f>
        <v>0</v>
      </c>
      <c r="M363" s="96"/>
      <c r="N363" s="96">
        <f>SUM(L363:M363)</f>
        <v>0</v>
      </c>
      <c r="O363" s="76"/>
      <c r="P363" s="76">
        <f>SUM(N363:O363)</f>
        <v>0</v>
      </c>
      <c r="Q363" s="96"/>
      <c r="R363" s="96"/>
      <c r="S363" s="96"/>
      <c r="T363" s="96"/>
      <c r="U363" s="96"/>
      <c r="V363" s="96"/>
      <c r="W363" s="20"/>
      <c r="X363" s="83"/>
      <c r="Y363" s="83"/>
    </row>
    <row r="364" spans="1:25" ht="12.75">
      <c r="A364" s="9"/>
      <c r="B364" s="2"/>
      <c r="C364" s="2"/>
      <c r="D364" s="7"/>
      <c r="E364" s="2"/>
      <c r="F364" s="2"/>
      <c r="G364" s="26" t="s">
        <v>122</v>
      </c>
      <c r="H364" s="97">
        <f aca="true" t="shared" si="54" ref="H364:M364">SUM(H362:H363)</f>
        <v>800</v>
      </c>
      <c r="I364" s="97">
        <f t="shared" si="54"/>
        <v>0</v>
      </c>
      <c r="J364" s="97">
        <f t="shared" si="54"/>
        <v>800</v>
      </c>
      <c r="K364" s="97">
        <f t="shared" si="54"/>
        <v>0</v>
      </c>
      <c r="L364" s="97">
        <f t="shared" si="54"/>
        <v>800</v>
      </c>
      <c r="M364" s="97">
        <f t="shared" si="54"/>
        <v>0</v>
      </c>
      <c r="N364" s="97">
        <f>SUM(L364:M364)</f>
        <v>800</v>
      </c>
      <c r="O364" s="79">
        <f>SUM(O362:O363)</f>
        <v>0</v>
      </c>
      <c r="P364" s="79">
        <f>SUM(P362:P363)</f>
        <v>800</v>
      </c>
      <c r="Q364" s="97">
        <f aca="true" t="shared" si="55" ref="Q364:V364">SUM(Q360:Q363)</f>
        <v>953</v>
      </c>
      <c r="R364" s="97">
        <f t="shared" si="55"/>
        <v>0</v>
      </c>
      <c r="S364" s="97">
        <f t="shared" si="55"/>
        <v>953</v>
      </c>
      <c r="T364" s="97">
        <f t="shared" si="55"/>
        <v>0</v>
      </c>
      <c r="U364" s="97">
        <f t="shared" si="55"/>
        <v>953</v>
      </c>
      <c r="V364" s="97">
        <f t="shared" si="55"/>
        <v>0</v>
      </c>
      <c r="W364" s="97">
        <f>SUM(U364:V364)</f>
        <v>953</v>
      </c>
      <c r="X364" s="79">
        <f>SUM(X360:X363)</f>
        <v>0</v>
      </c>
      <c r="Y364" s="79">
        <f>SUM(Y360:Y363)</f>
        <v>953</v>
      </c>
    </row>
    <row r="365" spans="1:25" ht="12.75">
      <c r="A365" s="9"/>
      <c r="B365" s="2"/>
      <c r="C365" s="2"/>
      <c r="D365" s="7"/>
      <c r="E365" s="2"/>
      <c r="F365" s="2"/>
      <c r="G365" s="26"/>
      <c r="H365" s="96"/>
      <c r="I365" s="96"/>
      <c r="J365" s="96"/>
      <c r="K365" s="96"/>
      <c r="L365" s="97"/>
      <c r="M365" s="97"/>
      <c r="N365" s="97"/>
      <c r="O365" s="79"/>
      <c r="P365" s="79"/>
      <c r="Q365" s="96"/>
      <c r="R365" s="96"/>
      <c r="S365" s="96"/>
      <c r="T365" s="96"/>
      <c r="U365" s="96"/>
      <c r="V365" s="96"/>
      <c r="W365" s="20"/>
      <c r="X365" s="83"/>
      <c r="Y365" s="83"/>
    </row>
    <row r="366" spans="1:25" ht="12.75">
      <c r="A366" s="9"/>
      <c r="B366" s="9"/>
      <c r="C366" s="9"/>
      <c r="D366" s="10"/>
      <c r="E366" s="9"/>
      <c r="F366" s="9"/>
      <c r="G366" s="26" t="s">
        <v>163</v>
      </c>
      <c r="H366" s="97">
        <f aca="true" t="shared" si="56" ref="H366:M366">SUM(H13+H20+H37+H53+H69+H77+H103+H147+H154+H161+H172+H192+H202+H211+H218+H225+H232+H239+H246+H253+H260+H267+H282+H299+H309+H325+H339+H355+H364)</f>
        <v>305782</v>
      </c>
      <c r="I366" s="97">
        <f t="shared" si="56"/>
        <v>38510</v>
      </c>
      <c r="J366" s="97">
        <f t="shared" si="56"/>
        <v>344292</v>
      </c>
      <c r="K366" s="97">
        <f t="shared" si="56"/>
        <v>0</v>
      </c>
      <c r="L366" s="97">
        <f t="shared" si="56"/>
        <v>344292</v>
      </c>
      <c r="M366" s="97">
        <f t="shared" si="56"/>
        <v>24979</v>
      </c>
      <c r="N366" s="97">
        <f>SUM(L366:M366)</f>
        <v>369271</v>
      </c>
      <c r="O366" s="79">
        <f>SUM(O13+O20+O37+O53+O69+O77+O103+O147+O154+O161+O172+O192+O202+O211+O218+O225+O232+O239+O246+O253+O260+O267+O282+O299+O309+O325+O339+O355+O364)</f>
        <v>9814</v>
      </c>
      <c r="P366" s="79">
        <f>SUM(N366:O366)</f>
        <v>379085</v>
      </c>
      <c r="Q366" s="97"/>
      <c r="R366" s="97"/>
      <c r="S366" s="97"/>
      <c r="T366" s="97"/>
      <c r="U366" s="96"/>
      <c r="V366" s="96"/>
      <c r="W366" s="20"/>
      <c r="X366" s="83"/>
      <c r="Y366" s="83"/>
    </row>
    <row r="367" spans="1:25" ht="12.75">
      <c r="A367" s="9"/>
      <c r="B367" s="9"/>
      <c r="C367" s="9"/>
      <c r="D367" s="10"/>
      <c r="E367" s="9"/>
      <c r="F367" s="9"/>
      <c r="G367" s="26" t="s">
        <v>164</v>
      </c>
      <c r="H367" s="97"/>
      <c r="I367" s="97"/>
      <c r="J367" s="97"/>
      <c r="K367" s="97"/>
      <c r="L367" s="97"/>
      <c r="M367" s="97"/>
      <c r="N367" s="97"/>
      <c r="O367" s="79"/>
      <c r="P367" s="79"/>
      <c r="Q367" s="97">
        <f aca="true" t="shared" si="57" ref="Q367:V367">SUM(Q30+Q53+Q69+Q103+Q136+Q147+Q172+Q180+Q192+Q202+Q282+Q299+Q309+Q325+Q339+Q355+Q364)</f>
        <v>305782</v>
      </c>
      <c r="R367" s="97">
        <f t="shared" si="57"/>
        <v>38510</v>
      </c>
      <c r="S367" s="97">
        <f t="shared" si="57"/>
        <v>344292</v>
      </c>
      <c r="T367" s="97">
        <f t="shared" si="57"/>
        <v>0</v>
      </c>
      <c r="U367" s="97">
        <f t="shared" si="57"/>
        <v>344292</v>
      </c>
      <c r="V367" s="97">
        <f t="shared" si="57"/>
        <v>24979</v>
      </c>
      <c r="W367" s="97">
        <f>SUM(U367:V367)</f>
        <v>369271</v>
      </c>
      <c r="X367" s="79">
        <f>SUM(X30+X53+X69+X103+X136+X147+X172+X180+X192+X202+X282+X299+X309+X325+X339+X355+X364)</f>
        <v>9814</v>
      </c>
      <c r="Y367" s="79">
        <f>SUM(W367:X367)</f>
        <v>379085</v>
      </c>
    </row>
    <row r="368" spans="1:25" ht="12.75">
      <c r="A368" s="9"/>
      <c r="B368" s="9"/>
      <c r="C368" s="9"/>
      <c r="D368" s="10"/>
      <c r="E368" s="9"/>
      <c r="F368" s="9"/>
      <c r="G368" s="26" t="s">
        <v>110</v>
      </c>
      <c r="H368" s="97">
        <v>1</v>
      </c>
      <c r="I368" s="97"/>
      <c r="J368" s="97">
        <f>SUM(H368:I368)</f>
        <v>1</v>
      </c>
      <c r="K368" s="97"/>
      <c r="L368" s="97">
        <f>SUM(J368:K368)</f>
        <v>1</v>
      </c>
      <c r="M368" s="97"/>
      <c r="N368" s="97">
        <f>SUM(L368:M368)</f>
        <v>1</v>
      </c>
      <c r="O368" s="79"/>
      <c r="P368" s="79">
        <f>SUM(N368:O368)</f>
        <v>1</v>
      </c>
      <c r="Q368" s="97"/>
      <c r="R368" s="97"/>
      <c r="S368" s="97"/>
      <c r="T368" s="97"/>
      <c r="U368" s="97"/>
      <c r="V368" s="96"/>
      <c r="W368" s="20"/>
      <c r="X368" s="83"/>
      <c r="Y368" s="83"/>
    </row>
    <row r="369" spans="1:25" ht="12.75">
      <c r="A369" s="9"/>
      <c r="B369" s="9"/>
      <c r="C369" s="9"/>
      <c r="D369" s="10"/>
      <c r="E369" s="9"/>
      <c r="F369" s="9"/>
      <c r="G369" s="26" t="s">
        <v>111</v>
      </c>
      <c r="H369" s="97">
        <f>SUM(H283+H300)</f>
        <v>21</v>
      </c>
      <c r="I369" s="97"/>
      <c r="J369" s="97">
        <f>SUM(J283+J300)</f>
        <v>21</v>
      </c>
      <c r="K369" s="97"/>
      <c r="L369" s="97">
        <f>SUM(J369:K369)</f>
        <v>21</v>
      </c>
      <c r="M369" s="97">
        <f>SUM(M283+M300)</f>
        <v>13</v>
      </c>
      <c r="N369" s="97">
        <f>SUM(L369:M369)</f>
        <v>34</v>
      </c>
      <c r="O369" s="79">
        <f>SUM(O283)</f>
        <v>0</v>
      </c>
      <c r="P369" s="79">
        <f>SUM(N369:O369)</f>
        <v>34</v>
      </c>
      <c r="Q369" s="97"/>
      <c r="R369" s="97"/>
      <c r="S369" s="97"/>
      <c r="T369" s="97"/>
      <c r="U369" s="97"/>
      <c r="V369" s="96"/>
      <c r="W369" s="20"/>
      <c r="X369" s="83"/>
      <c r="Y369" s="83"/>
    </row>
    <row r="370" spans="8:23" ht="12.75"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100"/>
    </row>
    <row r="371" spans="8:23" ht="12.75"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100"/>
    </row>
    <row r="372" spans="7:25" ht="45">
      <c r="G372" s="55" t="s">
        <v>373</v>
      </c>
      <c r="H372" s="95" t="s">
        <v>10</v>
      </c>
      <c r="I372" s="95" t="s">
        <v>184</v>
      </c>
      <c r="J372" s="95" t="s">
        <v>11</v>
      </c>
      <c r="K372" s="95" t="s">
        <v>203</v>
      </c>
      <c r="L372" s="95" t="s">
        <v>204</v>
      </c>
      <c r="M372" s="95" t="s">
        <v>241</v>
      </c>
      <c r="N372" s="95" t="s">
        <v>242</v>
      </c>
      <c r="O372" s="71" t="s">
        <v>404</v>
      </c>
      <c r="P372" s="71" t="s">
        <v>405</v>
      </c>
      <c r="Q372" s="95" t="s">
        <v>10</v>
      </c>
      <c r="R372" s="95" t="s">
        <v>184</v>
      </c>
      <c r="S372" s="95" t="s">
        <v>11</v>
      </c>
      <c r="T372" s="95" t="s">
        <v>203</v>
      </c>
      <c r="U372" s="95" t="s">
        <v>204</v>
      </c>
      <c r="V372" s="95" t="s">
        <v>241</v>
      </c>
      <c r="W372" s="95" t="s">
        <v>242</v>
      </c>
      <c r="X372" s="71" t="s">
        <v>404</v>
      </c>
      <c r="Y372" s="71" t="s">
        <v>405</v>
      </c>
    </row>
    <row r="373" spans="7:25" ht="12.75">
      <c r="G373" s="64" t="s">
        <v>376</v>
      </c>
      <c r="H373" s="53">
        <f aca="true" t="shared" si="58" ref="H373:M374">SUM(H44+H86+H185+H272+H288+H314+H330+H346)</f>
        <v>10243</v>
      </c>
      <c r="I373" s="53">
        <f t="shared" si="58"/>
        <v>0</v>
      </c>
      <c r="J373" s="53">
        <f t="shared" si="58"/>
        <v>10243</v>
      </c>
      <c r="K373" s="53">
        <f t="shared" si="58"/>
        <v>0</v>
      </c>
      <c r="L373" s="53">
        <f t="shared" si="58"/>
        <v>10243</v>
      </c>
      <c r="M373" s="53">
        <f t="shared" si="58"/>
        <v>18232</v>
      </c>
      <c r="N373" s="53">
        <f>SUM(L373:M373)</f>
        <v>28475</v>
      </c>
      <c r="O373" s="76">
        <f>SUM(O44+O86+O185+O272+O288+O314+O330+O346)</f>
        <v>343</v>
      </c>
      <c r="P373" s="76">
        <f>SUM(N373:O373)</f>
        <v>28818</v>
      </c>
      <c r="Q373" s="53"/>
      <c r="R373" s="53"/>
      <c r="S373" s="53"/>
      <c r="T373" s="53"/>
      <c r="U373" s="53"/>
      <c r="V373" s="9"/>
      <c r="W373" s="9"/>
      <c r="X373" s="67"/>
      <c r="Y373" s="67"/>
    </row>
    <row r="374" spans="7:25" ht="12.75">
      <c r="G374" s="64" t="s">
        <v>377</v>
      </c>
      <c r="H374" s="53">
        <f t="shared" si="58"/>
        <v>1528</v>
      </c>
      <c r="I374" s="53">
        <f t="shared" si="58"/>
        <v>0</v>
      </c>
      <c r="J374" s="53">
        <f t="shared" si="58"/>
        <v>1528</v>
      </c>
      <c r="K374" s="53">
        <f t="shared" si="58"/>
        <v>0</v>
      </c>
      <c r="L374" s="53">
        <f t="shared" si="58"/>
        <v>1528</v>
      </c>
      <c r="M374" s="53">
        <f t="shared" si="58"/>
        <v>3567</v>
      </c>
      <c r="N374" s="53">
        <f aca="true" t="shared" si="59" ref="N374:N386">SUM(L374:M374)</f>
        <v>5095</v>
      </c>
      <c r="O374" s="76">
        <f>SUM(O45+O87+O186+O273+O289+O315+O331+O347)</f>
        <v>92</v>
      </c>
      <c r="P374" s="76">
        <f aca="true" t="shared" si="60" ref="P374:P385">SUM(N374:O374)</f>
        <v>5187</v>
      </c>
      <c r="Q374" s="53"/>
      <c r="R374" s="53"/>
      <c r="S374" s="53"/>
      <c r="T374" s="53"/>
      <c r="U374" s="53"/>
      <c r="V374" s="9"/>
      <c r="W374" s="9"/>
      <c r="X374" s="67"/>
      <c r="Y374" s="67"/>
    </row>
    <row r="375" spans="7:25" ht="12.75">
      <c r="G375" s="64" t="s">
        <v>378</v>
      </c>
      <c r="H375" s="53">
        <f aca="true" t="shared" si="61" ref="H375:M375">SUM(H11+H18+H35+H36+H46+H47+H67+H74+H75+H88+H89+H159+H169+H170+H187+H188+H274+H290+H307+H308+H316+H332+H348+H362)</f>
        <v>27663</v>
      </c>
      <c r="I375" s="53">
        <f t="shared" si="61"/>
        <v>-1321</v>
      </c>
      <c r="J375" s="53">
        <f t="shared" si="61"/>
        <v>26342</v>
      </c>
      <c r="K375" s="53">
        <f t="shared" si="61"/>
        <v>500</v>
      </c>
      <c r="L375" s="53">
        <f t="shared" si="61"/>
        <v>26842</v>
      </c>
      <c r="M375" s="53">
        <f t="shared" si="61"/>
        <v>41646</v>
      </c>
      <c r="N375" s="53">
        <f t="shared" si="59"/>
        <v>68488</v>
      </c>
      <c r="O375" s="76">
        <f>SUM(O11+O18+O19+O35+O36+O46+O47+O67+O74+O75+O88+O89+O159+O169+O170+O187+O188+O274+O290+O307+O308+O316+O332+O348+O362+O363)</f>
        <v>2094</v>
      </c>
      <c r="P375" s="76">
        <f t="shared" si="60"/>
        <v>70582</v>
      </c>
      <c r="Q375" s="53"/>
      <c r="R375" s="53"/>
      <c r="S375" s="53"/>
      <c r="T375" s="53"/>
      <c r="U375" s="53"/>
      <c r="V375" s="9"/>
      <c r="W375" s="9"/>
      <c r="X375" s="67"/>
      <c r="Y375" s="67"/>
    </row>
    <row r="376" spans="7:25" ht="12.75">
      <c r="G376" s="64" t="s">
        <v>385</v>
      </c>
      <c r="H376" s="53">
        <f aca="true" t="shared" si="62" ref="H376:M376">SUM(H251+H258+H51)</f>
        <v>600</v>
      </c>
      <c r="I376" s="53">
        <f t="shared" si="62"/>
        <v>0</v>
      </c>
      <c r="J376" s="53">
        <f t="shared" si="62"/>
        <v>600</v>
      </c>
      <c r="K376" s="53">
        <f t="shared" si="62"/>
        <v>0</v>
      </c>
      <c r="L376" s="53">
        <f t="shared" si="62"/>
        <v>600</v>
      </c>
      <c r="M376" s="53">
        <f t="shared" si="62"/>
        <v>0</v>
      </c>
      <c r="N376" s="53">
        <f t="shared" si="59"/>
        <v>600</v>
      </c>
      <c r="O376" s="76">
        <f>SUM(O51+O251+O258)</f>
        <v>0</v>
      </c>
      <c r="P376" s="76">
        <f t="shared" si="60"/>
        <v>600</v>
      </c>
      <c r="Q376" s="53"/>
      <c r="R376" s="53"/>
      <c r="S376" s="53"/>
      <c r="T376" s="53"/>
      <c r="U376" s="53"/>
      <c r="V376" s="9"/>
      <c r="W376" s="9"/>
      <c r="X376" s="67"/>
      <c r="Y376" s="67"/>
    </row>
    <row r="377" spans="7:25" ht="12.75">
      <c r="G377" s="64" t="s">
        <v>386</v>
      </c>
      <c r="H377" s="53">
        <f aca="true" t="shared" si="63" ref="H377:M377">SUM(H265)</f>
        <v>630</v>
      </c>
      <c r="I377" s="53">
        <f t="shared" si="63"/>
        <v>0</v>
      </c>
      <c r="J377" s="53">
        <f t="shared" si="63"/>
        <v>630</v>
      </c>
      <c r="K377" s="53">
        <f t="shared" si="63"/>
        <v>0</v>
      </c>
      <c r="L377" s="53">
        <f t="shared" si="63"/>
        <v>630</v>
      </c>
      <c r="M377" s="53">
        <f t="shared" si="63"/>
        <v>0</v>
      </c>
      <c r="N377" s="53">
        <f t="shared" si="59"/>
        <v>630</v>
      </c>
      <c r="O377" s="76">
        <f>SUM(O265)</f>
        <v>0</v>
      </c>
      <c r="P377" s="76">
        <f t="shared" si="60"/>
        <v>630</v>
      </c>
      <c r="Q377" s="53"/>
      <c r="R377" s="53"/>
      <c r="S377" s="53"/>
      <c r="T377" s="53"/>
      <c r="U377" s="53"/>
      <c r="V377" s="9"/>
      <c r="W377" s="9"/>
      <c r="X377" s="67"/>
      <c r="Y377" s="67"/>
    </row>
    <row r="378" spans="7:25" ht="12.75">
      <c r="G378" s="64" t="s">
        <v>60</v>
      </c>
      <c r="H378" s="53">
        <f aca="true" t="shared" si="64" ref="H378:M378">SUM(H200+H207+H216+H223+H230+H237+H244)</f>
        <v>1548</v>
      </c>
      <c r="I378" s="53">
        <f t="shared" si="64"/>
        <v>0</v>
      </c>
      <c r="J378" s="53">
        <f t="shared" si="64"/>
        <v>1548</v>
      </c>
      <c r="K378" s="53">
        <f t="shared" si="64"/>
        <v>0</v>
      </c>
      <c r="L378" s="53">
        <f t="shared" si="64"/>
        <v>1548</v>
      </c>
      <c r="M378" s="53">
        <f t="shared" si="64"/>
        <v>0</v>
      </c>
      <c r="N378" s="53">
        <f t="shared" si="59"/>
        <v>1548</v>
      </c>
      <c r="O378" s="76">
        <f>SUM(O200+O207+O216+O223+O230+O237+O244)</f>
        <v>1031</v>
      </c>
      <c r="P378" s="76">
        <f t="shared" si="60"/>
        <v>2579</v>
      </c>
      <c r="Q378" s="53"/>
      <c r="R378" s="53"/>
      <c r="S378" s="53"/>
      <c r="T378" s="53"/>
      <c r="U378" s="53"/>
      <c r="V378" s="9"/>
      <c r="W378" s="9"/>
      <c r="X378" s="67"/>
      <c r="Y378" s="67"/>
    </row>
    <row r="379" spans="7:25" ht="12.75">
      <c r="G379" s="64" t="s">
        <v>99</v>
      </c>
      <c r="H379" s="53">
        <f aca="true" t="shared" si="65" ref="H379:M379">SUM(H96+H97+H98+H281+H297+H322+H323+H337+H354)</f>
        <v>113550</v>
      </c>
      <c r="I379" s="53">
        <f t="shared" si="65"/>
        <v>1321</v>
      </c>
      <c r="J379" s="53">
        <f t="shared" si="65"/>
        <v>114871</v>
      </c>
      <c r="K379" s="53">
        <f t="shared" si="65"/>
        <v>0</v>
      </c>
      <c r="L379" s="53">
        <f t="shared" si="65"/>
        <v>114871</v>
      </c>
      <c r="M379" s="53">
        <f t="shared" si="65"/>
        <v>7474</v>
      </c>
      <c r="N379" s="53">
        <f t="shared" si="59"/>
        <v>122345</v>
      </c>
      <c r="O379" s="76">
        <f>SUM(O281+O297+O322+O323+O337)</f>
        <v>0</v>
      </c>
      <c r="P379" s="76">
        <f t="shared" si="60"/>
        <v>122345</v>
      </c>
      <c r="Q379" s="53"/>
      <c r="R379" s="53"/>
      <c r="S379" s="53"/>
      <c r="T379" s="53"/>
      <c r="U379" s="53"/>
      <c r="V379" s="9"/>
      <c r="W379" s="9"/>
      <c r="X379" s="67"/>
      <c r="Y379" s="67"/>
    </row>
    <row r="380" spans="7:25" ht="12.75">
      <c r="G380" s="65" t="s">
        <v>387</v>
      </c>
      <c r="H380" s="53">
        <f aca="true" t="shared" si="66" ref="H380:M381">SUM(H144)</f>
        <v>59594</v>
      </c>
      <c r="I380" s="53">
        <f t="shared" si="66"/>
        <v>0</v>
      </c>
      <c r="J380" s="53">
        <f t="shared" si="66"/>
        <v>59594</v>
      </c>
      <c r="K380" s="53">
        <f t="shared" si="66"/>
        <v>0</v>
      </c>
      <c r="L380" s="53">
        <f t="shared" si="66"/>
        <v>59594</v>
      </c>
      <c r="M380" s="53">
        <f t="shared" si="66"/>
        <v>0</v>
      </c>
      <c r="N380" s="53">
        <f t="shared" si="59"/>
        <v>59594</v>
      </c>
      <c r="O380" s="76">
        <f>SUM(O144)</f>
        <v>-13856</v>
      </c>
      <c r="P380" s="76">
        <f t="shared" si="60"/>
        <v>45738</v>
      </c>
      <c r="Q380" s="53"/>
      <c r="R380" s="53"/>
      <c r="S380" s="53"/>
      <c r="T380" s="53"/>
      <c r="U380" s="53"/>
      <c r="V380" s="9"/>
      <c r="W380" s="9"/>
      <c r="X380" s="67"/>
      <c r="Y380" s="67"/>
    </row>
    <row r="381" spans="7:25" ht="12.75">
      <c r="G381" s="65" t="s">
        <v>106</v>
      </c>
      <c r="H381" s="53">
        <f t="shared" si="66"/>
        <v>0</v>
      </c>
      <c r="I381" s="53">
        <f t="shared" si="66"/>
        <v>0</v>
      </c>
      <c r="J381" s="53">
        <f t="shared" si="66"/>
        <v>0</v>
      </c>
      <c r="K381" s="53">
        <f t="shared" si="66"/>
        <v>0</v>
      </c>
      <c r="L381" s="53">
        <f t="shared" si="66"/>
        <v>0</v>
      </c>
      <c r="M381" s="53">
        <f t="shared" si="66"/>
        <v>0</v>
      </c>
      <c r="N381" s="53">
        <f t="shared" si="59"/>
        <v>0</v>
      </c>
      <c r="O381" s="76">
        <f>SUM(O145)</f>
        <v>13856</v>
      </c>
      <c r="P381" s="76">
        <f t="shared" si="60"/>
        <v>13856</v>
      </c>
      <c r="Q381" s="53"/>
      <c r="R381" s="53"/>
      <c r="S381" s="53"/>
      <c r="T381" s="53"/>
      <c r="U381" s="53"/>
      <c r="V381" s="9"/>
      <c r="W381" s="9"/>
      <c r="X381" s="67"/>
      <c r="Y381" s="67"/>
    </row>
    <row r="382" spans="7:25" ht="12.75">
      <c r="G382" s="86" t="s">
        <v>396</v>
      </c>
      <c r="H382" s="53">
        <f aca="true" t="shared" si="67" ref="H382:M382">SUM(H353)</f>
        <v>3500</v>
      </c>
      <c r="I382" s="53">
        <f t="shared" si="67"/>
        <v>0</v>
      </c>
      <c r="J382" s="53">
        <f t="shared" si="67"/>
        <v>3500</v>
      </c>
      <c r="K382" s="53">
        <f t="shared" si="67"/>
        <v>0</v>
      </c>
      <c r="L382" s="53">
        <f t="shared" si="67"/>
        <v>3500</v>
      </c>
      <c r="M382" s="53">
        <f t="shared" si="67"/>
        <v>-847</v>
      </c>
      <c r="N382" s="53">
        <f t="shared" si="59"/>
        <v>2653</v>
      </c>
      <c r="O382" s="76">
        <f>SUM(O353)</f>
        <v>0</v>
      </c>
      <c r="P382" s="76">
        <f t="shared" si="60"/>
        <v>2653</v>
      </c>
      <c r="Q382" s="53"/>
      <c r="R382" s="53"/>
      <c r="S382" s="53"/>
      <c r="T382" s="53"/>
      <c r="U382" s="53"/>
      <c r="V382" s="9"/>
      <c r="W382" s="9"/>
      <c r="X382" s="67"/>
      <c r="Y382" s="67"/>
    </row>
    <row r="383" spans="7:25" ht="12.75">
      <c r="G383" s="65" t="s">
        <v>108</v>
      </c>
      <c r="H383" s="53">
        <f aca="true" t="shared" si="68" ref="H383:M383">SUM(H101)</f>
        <v>0</v>
      </c>
      <c r="I383" s="53">
        <f t="shared" si="68"/>
        <v>0</v>
      </c>
      <c r="J383" s="53">
        <f t="shared" si="68"/>
        <v>0</v>
      </c>
      <c r="K383" s="53">
        <f t="shared" si="68"/>
        <v>0</v>
      </c>
      <c r="L383" s="53">
        <f t="shared" si="68"/>
        <v>0</v>
      </c>
      <c r="M383" s="53">
        <f t="shared" si="68"/>
        <v>0</v>
      </c>
      <c r="N383" s="53">
        <f t="shared" si="59"/>
        <v>0</v>
      </c>
      <c r="O383" s="76">
        <f>SUM(O101)</f>
        <v>0</v>
      </c>
      <c r="P383" s="76">
        <f t="shared" si="60"/>
        <v>0</v>
      </c>
      <c r="Q383" s="53"/>
      <c r="R383" s="53"/>
      <c r="S383" s="53"/>
      <c r="T383" s="53"/>
      <c r="U383" s="53"/>
      <c r="V383" s="9"/>
      <c r="W383" s="9"/>
      <c r="X383" s="67"/>
      <c r="Y383" s="67"/>
    </row>
    <row r="384" spans="7:25" ht="12.75">
      <c r="G384" s="65" t="s">
        <v>226</v>
      </c>
      <c r="H384" s="53">
        <f aca="true" t="shared" si="69" ref="H384:M384">SUM(H52)</f>
        <v>0</v>
      </c>
      <c r="I384" s="53">
        <f t="shared" si="69"/>
        <v>38510</v>
      </c>
      <c r="J384" s="53">
        <f t="shared" si="69"/>
        <v>38510</v>
      </c>
      <c r="K384" s="53">
        <f t="shared" si="69"/>
        <v>0</v>
      </c>
      <c r="L384" s="53">
        <f t="shared" si="69"/>
        <v>38510</v>
      </c>
      <c r="M384" s="53">
        <f t="shared" si="69"/>
        <v>-38510</v>
      </c>
      <c r="N384" s="53">
        <f t="shared" si="59"/>
        <v>0</v>
      </c>
      <c r="O384" s="76">
        <f>SUM(O52)</f>
        <v>0</v>
      </c>
      <c r="P384" s="76">
        <f t="shared" si="60"/>
        <v>0</v>
      </c>
      <c r="Q384" s="53"/>
      <c r="R384" s="53"/>
      <c r="S384" s="53"/>
      <c r="T384" s="53"/>
      <c r="U384" s="53"/>
      <c r="V384" s="9"/>
      <c r="W384" s="9"/>
      <c r="X384" s="67"/>
      <c r="Y384" s="67"/>
    </row>
    <row r="385" spans="7:25" ht="12.75">
      <c r="G385" s="65" t="s">
        <v>388</v>
      </c>
      <c r="H385" s="53">
        <f aca="true" t="shared" si="70" ref="H385:M385">SUM(H152)</f>
        <v>86926</v>
      </c>
      <c r="I385" s="53">
        <f t="shared" si="70"/>
        <v>0</v>
      </c>
      <c r="J385" s="53">
        <f t="shared" si="70"/>
        <v>86926</v>
      </c>
      <c r="K385" s="53">
        <f t="shared" si="70"/>
        <v>-500</v>
      </c>
      <c r="L385" s="53">
        <f t="shared" si="70"/>
        <v>86426</v>
      </c>
      <c r="M385" s="53">
        <f t="shared" si="70"/>
        <v>-6583</v>
      </c>
      <c r="N385" s="53">
        <f t="shared" si="59"/>
        <v>79843</v>
      </c>
      <c r="O385" s="76">
        <f>SUM(O152)</f>
        <v>6254</v>
      </c>
      <c r="P385" s="76">
        <f t="shared" si="60"/>
        <v>86097</v>
      </c>
      <c r="Q385" s="53"/>
      <c r="R385" s="53"/>
      <c r="S385" s="53"/>
      <c r="T385" s="53"/>
      <c r="U385" s="53"/>
      <c r="V385" s="9"/>
      <c r="W385" s="9"/>
      <c r="X385" s="67"/>
      <c r="Y385" s="67"/>
    </row>
    <row r="386" spans="7:25" ht="12.75">
      <c r="G386" s="55" t="s">
        <v>374</v>
      </c>
      <c r="H386" s="66">
        <f aca="true" t="shared" si="71" ref="H386:M386">SUM(H373:H385)</f>
        <v>305782</v>
      </c>
      <c r="I386" s="66">
        <f t="shared" si="71"/>
        <v>38510</v>
      </c>
      <c r="J386" s="66">
        <f t="shared" si="71"/>
        <v>344292</v>
      </c>
      <c r="K386" s="66">
        <f t="shared" si="71"/>
        <v>0</v>
      </c>
      <c r="L386" s="66">
        <f t="shared" si="71"/>
        <v>344292</v>
      </c>
      <c r="M386" s="66">
        <f t="shared" si="71"/>
        <v>24979</v>
      </c>
      <c r="N386" s="66">
        <f t="shared" si="59"/>
        <v>369271</v>
      </c>
      <c r="O386" s="79">
        <f>SUM(O373:O385)</f>
        <v>9814</v>
      </c>
      <c r="P386" s="79">
        <f>SUM(P373:P385)</f>
        <v>379085</v>
      </c>
      <c r="Q386" s="67"/>
      <c r="R386" s="67"/>
      <c r="S386" s="67"/>
      <c r="T386" s="67"/>
      <c r="U386" s="67"/>
      <c r="V386" s="64"/>
      <c r="W386" s="64"/>
      <c r="X386" s="67"/>
      <c r="Y386" s="67"/>
    </row>
    <row r="387" spans="7:25" ht="12.75">
      <c r="G387" s="55" t="s">
        <v>375</v>
      </c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9"/>
      <c r="W387" s="9"/>
      <c r="X387" s="67"/>
      <c r="Y387" s="67"/>
    </row>
    <row r="388" spans="7:25" ht="12.75">
      <c r="G388" s="64" t="s">
        <v>229</v>
      </c>
      <c r="H388" s="53"/>
      <c r="I388" s="53"/>
      <c r="J388" s="53"/>
      <c r="K388" s="53"/>
      <c r="L388" s="53"/>
      <c r="M388" s="53"/>
      <c r="N388" s="53"/>
      <c r="O388" s="53"/>
      <c r="P388" s="53"/>
      <c r="Q388" s="53">
        <f aca="true" t="shared" si="72" ref="Q388:V388">SUM(Q25+Q42+Q57+Q82+Q83+Q166+Q167+Q177+Q178+Q198+Q305+Q344+Q360)</f>
        <v>4950</v>
      </c>
      <c r="R388" s="53">
        <f t="shared" si="72"/>
        <v>0</v>
      </c>
      <c r="S388" s="53">
        <f t="shared" si="72"/>
        <v>4950</v>
      </c>
      <c r="T388" s="53">
        <f t="shared" si="72"/>
        <v>0</v>
      </c>
      <c r="U388" s="53">
        <f t="shared" si="72"/>
        <v>4950</v>
      </c>
      <c r="V388" s="53">
        <f t="shared" si="72"/>
        <v>0</v>
      </c>
      <c r="W388" s="53">
        <f>SUM(U388:V388)</f>
        <v>4950</v>
      </c>
      <c r="X388" s="83">
        <f>SUM(X25+X42+X57+X82+X83+X166+X167+X177+X178+X198+X305+X344+X360)</f>
        <v>0</v>
      </c>
      <c r="Y388" s="83">
        <f>SUM(W388:X388)</f>
        <v>4950</v>
      </c>
    </row>
    <row r="389" spans="7:25" ht="12.75">
      <c r="G389" s="64" t="s">
        <v>389</v>
      </c>
      <c r="H389" s="53"/>
      <c r="I389" s="53"/>
      <c r="J389" s="53"/>
      <c r="K389" s="53"/>
      <c r="L389" s="53"/>
      <c r="M389" s="53"/>
      <c r="N389" s="53"/>
      <c r="O389" s="53"/>
      <c r="P389" s="53"/>
      <c r="Q389" s="53">
        <f aca="true" t="shared" si="73" ref="Q389:V389">SUM(Q59+Q60+Q61+Q62+Q63+Q64+Q65)</f>
        <v>39685</v>
      </c>
      <c r="R389" s="53">
        <f t="shared" si="73"/>
        <v>0</v>
      </c>
      <c r="S389" s="53">
        <f t="shared" si="73"/>
        <v>39685</v>
      </c>
      <c r="T389" s="53">
        <f t="shared" si="73"/>
        <v>0</v>
      </c>
      <c r="U389" s="53">
        <f t="shared" si="73"/>
        <v>39685</v>
      </c>
      <c r="V389" s="53">
        <f t="shared" si="73"/>
        <v>0</v>
      </c>
      <c r="W389" s="53">
        <f aca="true" t="shared" si="74" ref="W389:W396">SUM(U389:V389)</f>
        <v>39685</v>
      </c>
      <c r="X389" s="83">
        <f>SUM(X59+X60+X61+X62+X63+X64+X65)</f>
        <v>0</v>
      </c>
      <c r="Y389" s="83">
        <f aca="true" t="shared" si="75" ref="Y389:Y397">SUM(W389:X389)</f>
        <v>39685</v>
      </c>
    </row>
    <row r="390" spans="7:25" ht="12.75">
      <c r="G390" s="64" t="s">
        <v>379</v>
      </c>
      <c r="H390" s="53"/>
      <c r="I390" s="53"/>
      <c r="J390" s="53"/>
      <c r="K390" s="53"/>
      <c r="L390" s="53"/>
      <c r="M390" s="53"/>
      <c r="N390" s="53"/>
      <c r="O390" s="53"/>
      <c r="P390" s="53"/>
      <c r="Q390" s="53">
        <f aca="true" t="shared" si="76" ref="Q390:V390">SUM(Q111+Q112+Q113+Q114+Q115+Q116+Q118+Q119+Q120+Q121+Q122+Q123+Q124+Q125+Q126)</f>
        <v>57701</v>
      </c>
      <c r="R390" s="53">
        <f t="shared" si="76"/>
        <v>0</v>
      </c>
      <c r="S390" s="53">
        <f t="shared" si="76"/>
        <v>57701</v>
      </c>
      <c r="T390" s="53">
        <f t="shared" si="76"/>
        <v>0</v>
      </c>
      <c r="U390" s="53">
        <f t="shared" si="76"/>
        <v>57701</v>
      </c>
      <c r="V390" s="53">
        <f t="shared" si="76"/>
        <v>5058</v>
      </c>
      <c r="W390" s="53">
        <f t="shared" si="74"/>
        <v>62759</v>
      </c>
      <c r="X390" s="83">
        <f>SUM(X111+X112+X113+X114+X115+X116+X117+X118+X119+X120+X121+X122+X123+X124+X125+X126)</f>
        <v>6778</v>
      </c>
      <c r="Y390" s="83">
        <f t="shared" si="75"/>
        <v>69537</v>
      </c>
    </row>
    <row r="391" spans="7:25" ht="12.75">
      <c r="G391" s="64" t="s">
        <v>234</v>
      </c>
      <c r="H391" s="53"/>
      <c r="I391" s="53"/>
      <c r="J391" s="53"/>
      <c r="K391" s="53"/>
      <c r="L391" s="53"/>
      <c r="M391" s="53"/>
      <c r="N391" s="53"/>
      <c r="O391" s="53"/>
      <c r="P391" s="53"/>
      <c r="Q391" s="53">
        <f aca="true" t="shared" si="77" ref="Q391:V391">SUM(Q130+Q190+Q276+Q292)</f>
        <v>15741</v>
      </c>
      <c r="R391" s="53">
        <f t="shared" si="77"/>
        <v>0</v>
      </c>
      <c r="S391" s="53">
        <f t="shared" si="77"/>
        <v>15741</v>
      </c>
      <c r="T391" s="53">
        <f t="shared" si="77"/>
        <v>0</v>
      </c>
      <c r="U391" s="53">
        <f t="shared" si="77"/>
        <v>15741</v>
      </c>
      <c r="V391" s="53">
        <f t="shared" si="77"/>
        <v>12113</v>
      </c>
      <c r="W391" s="53">
        <f t="shared" si="74"/>
        <v>27854</v>
      </c>
      <c r="X391" s="83">
        <f>SUM(X84+X130+X190+X276+X292+X324)</f>
        <v>3036</v>
      </c>
      <c r="Y391" s="83">
        <f t="shared" si="75"/>
        <v>30890</v>
      </c>
    </row>
    <row r="392" spans="7:25" ht="12.75">
      <c r="G392" s="64" t="s">
        <v>380</v>
      </c>
      <c r="H392" s="53"/>
      <c r="I392" s="53"/>
      <c r="J392" s="53"/>
      <c r="K392" s="53"/>
      <c r="L392" s="53"/>
      <c r="M392" s="53"/>
      <c r="N392" s="53"/>
      <c r="O392" s="53"/>
      <c r="P392" s="53"/>
      <c r="Q392" s="53">
        <f aca="true" t="shared" si="78" ref="Q392:V392">SUM(Q279+Q295+Q319+Q335)</f>
        <v>114961</v>
      </c>
      <c r="R392" s="53">
        <f t="shared" si="78"/>
        <v>0</v>
      </c>
      <c r="S392" s="53">
        <f t="shared" si="78"/>
        <v>114961</v>
      </c>
      <c r="T392" s="53">
        <f t="shared" si="78"/>
        <v>0</v>
      </c>
      <c r="U392" s="53">
        <f t="shared" si="78"/>
        <v>114961</v>
      </c>
      <c r="V392" s="53">
        <f t="shared" si="78"/>
        <v>8655</v>
      </c>
      <c r="W392" s="53">
        <f t="shared" si="74"/>
        <v>123616</v>
      </c>
      <c r="X392" s="83">
        <f>SUM(X279+X319+X335)</f>
        <v>0</v>
      </c>
      <c r="Y392" s="83">
        <f t="shared" si="75"/>
        <v>123616</v>
      </c>
    </row>
    <row r="393" spans="7:25" ht="12.75">
      <c r="G393" s="65" t="s">
        <v>381</v>
      </c>
      <c r="H393" s="53"/>
      <c r="I393" s="53"/>
      <c r="J393" s="53"/>
      <c r="K393" s="53"/>
      <c r="L393" s="53"/>
      <c r="M393" s="53"/>
      <c r="N393" s="53"/>
      <c r="O393" s="53"/>
      <c r="P393" s="53"/>
      <c r="Q393" s="53">
        <f aca="true" t="shared" si="79" ref="Q393:V393">SUM(Q28+Q133+Q134+Q94)</f>
        <v>9650</v>
      </c>
      <c r="R393" s="53">
        <f t="shared" si="79"/>
        <v>0</v>
      </c>
      <c r="S393" s="53">
        <f t="shared" si="79"/>
        <v>9650</v>
      </c>
      <c r="T393" s="53">
        <f t="shared" si="79"/>
        <v>0</v>
      </c>
      <c r="U393" s="53">
        <f t="shared" si="79"/>
        <v>9650</v>
      </c>
      <c r="V393" s="53">
        <f t="shared" si="79"/>
        <v>0</v>
      </c>
      <c r="W393" s="53">
        <f t="shared" si="74"/>
        <v>9650</v>
      </c>
      <c r="X393" s="83">
        <f>SUM(X28+X133+X134)</f>
        <v>0</v>
      </c>
      <c r="Y393" s="83">
        <f t="shared" si="75"/>
        <v>9650</v>
      </c>
    </row>
    <row r="394" spans="7:25" ht="12.75">
      <c r="G394" s="65" t="s">
        <v>390</v>
      </c>
      <c r="H394" s="53"/>
      <c r="I394" s="53"/>
      <c r="J394" s="53"/>
      <c r="K394" s="53"/>
      <c r="L394" s="53"/>
      <c r="M394" s="53"/>
      <c r="N394" s="53"/>
      <c r="O394" s="53"/>
      <c r="P394" s="53"/>
      <c r="Q394" s="53">
        <f aca="true" t="shared" si="80" ref="Q394:V394">SUM(Q351)</f>
        <v>3500</v>
      </c>
      <c r="R394" s="53">
        <f t="shared" si="80"/>
        <v>0</v>
      </c>
      <c r="S394" s="53">
        <f t="shared" si="80"/>
        <v>3500</v>
      </c>
      <c r="T394" s="53">
        <f t="shared" si="80"/>
        <v>0</v>
      </c>
      <c r="U394" s="53">
        <f t="shared" si="80"/>
        <v>3500</v>
      </c>
      <c r="V394" s="53">
        <f t="shared" si="80"/>
        <v>-847</v>
      </c>
      <c r="W394" s="53">
        <f t="shared" si="74"/>
        <v>2653</v>
      </c>
      <c r="X394" s="83">
        <f>SUM(X351)</f>
        <v>0</v>
      </c>
      <c r="Y394" s="83">
        <f t="shared" si="75"/>
        <v>2653</v>
      </c>
    </row>
    <row r="395" spans="7:25" ht="12.75">
      <c r="G395" s="65" t="s">
        <v>391</v>
      </c>
      <c r="H395" s="53"/>
      <c r="I395" s="53"/>
      <c r="J395" s="53"/>
      <c r="K395" s="53"/>
      <c r="L395" s="53"/>
      <c r="M395" s="53"/>
      <c r="N395" s="53"/>
      <c r="O395" s="53"/>
      <c r="P395" s="53"/>
      <c r="Q395" s="53">
        <f aca="true" t="shared" si="81" ref="Q395:V395">SUM(Q144+Q145)</f>
        <v>59594</v>
      </c>
      <c r="R395" s="53">
        <f t="shared" si="81"/>
        <v>0</v>
      </c>
      <c r="S395" s="53">
        <f t="shared" si="81"/>
        <v>59594</v>
      </c>
      <c r="T395" s="53">
        <f t="shared" si="81"/>
        <v>0</v>
      </c>
      <c r="U395" s="53">
        <f t="shared" si="81"/>
        <v>59594</v>
      </c>
      <c r="V395" s="53">
        <f t="shared" si="81"/>
        <v>0</v>
      </c>
      <c r="W395" s="53">
        <f t="shared" si="74"/>
        <v>59594</v>
      </c>
      <c r="X395" s="83">
        <f>SUM(X144+X145)</f>
        <v>0</v>
      </c>
      <c r="Y395" s="83">
        <f t="shared" si="75"/>
        <v>59594</v>
      </c>
    </row>
    <row r="396" spans="7:25" ht="12.75">
      <c r="G396" s="65" t="s">
        <v>236</v>
      </c>
      <c r="H396" s="53"/>
      <c r="I396" s="53"/>
      <c r="J396" s="53"/>
      <c r="K396" s="53"/>
      <c r="L396" s="53"/>
      <c r="M396" s="53"/>
      <c r="N396" s="53"/>
      <c r="O396" s="53"/>
      <c r="P396" s="53"/>
      <c r="Q396" s="53">
        <f aca="true" t="shared" si="82" ref="Q396:V396">SUM(Q52)</f>
        <v>0</v>
      </c>
      <c r="R396" s="53">
        <f t="shared" si="82"/>
        <v>38510</v>
      </c>
      <c r="S396" s="53">
        <f t="shared" si="82"/>
        <v>38510</v>
      </c>
      <c r="T396" s="53">
        <f t="shared" si="82"/>
        <v>0</v>
      </c>
      <c r="U396" s="53">
        <f t="shared" si="82"/>
        <v>38510</v>
      </c>
      <c r="V396" s="53">
        <f t="shared" si="82"/>
        <v>0</v>
      </c>
      <c r="W396" s="53">
        <f t="shared" si="74"/>
        <v>38510</v>
      </c>
      <c r="X396" s="83">
        <f>SUM(X52)</f>
        <v>0</v>
      </c>
      <c r="Y396" s="83">
        <f t="shared" si="75"/>
        <v>38510</v>
      </c>
    </row>
    <row r="397" spans="7:25" ht="12.75">
      <c r="G397" s="64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9"/>
      <c r="W397" s="9"/>
      <c r="X397" s="83"/>
      <c r="Y397" s="83">
        <f t="shared" si="75"/>
        <v>0</v>
      </c>
    </row>
    <row r="398" spans="7:25" ht="12.75">
      <c r="G398" s="55" t="s">
        <v>383</v>
      </c>
      <c r="H398" s="66"/>
      <c r="I398" s="66"/>
      <c r="J398" s="66"/>
      <c r="K398" s="66"/>
      <c r="L398" s="66"/>
      <c r="M398" s="66"/>
      <c r="N398" s="66"/>
      <c r="O398" s="66"/>
      <c r="P398" s="66"/>
      <c r="Q398" s="66">
        <f>SUM(Q388:Q397)</f>
        <v>305782</v>
      </c>
      <c r="R398" s="66">
        <f aca="true" t="shared" si="83" ref="R398:W398">SUM(R388:R397)</f>
        <v>38510</v>
      </c>
      <c r="S398" s="66">
        <f t="shared" si="83"/>
        <v>344292</v>
      </c>
      <c r="T398" s="66">
        <f t="shared" si="83"/>
        <v>0</v>
      </c>
      <c r="U398" s="66">
        <f t="shared" si="83"/>
        <v>344292</v>
      </c>
      <c r="V398" s="66">
        <f t="shared" si="83"/>
        <v>24979</v>
      </c>
      <c r="W398" s="66">
        <f t="shared" si="83"/>
        <v>369271</v>
      </c>
      <c r="X398" s="79">
        <f>SUM(X388:X397)</f>
        <v>9814</v>
      </c>
      <c r="Y398" s="79">
        <f>SUM(Y388:Y397)</f>
        <v>379085</v>
      </c>
    </row>
  </sheetData>
  <sheetProtection/>
  <mergeCells count="86">
    <mergeCell ref="Q5:W5"/>
    <mergeCell ref="H5:N5"/>
    <mergeCell ref="E149:G149"/>
    <mergeCell ref="F270:G270"/>
    <mergeCell ref="F249:G249"/>
    <mergeCell ref="F228:G228"/>
    <mergeCell ref="F205:G205"/>
    <mergeCell ref="F175:G175"/>
    <mergeCell ref="F55:G55"/>
    <mergeCell ref="F80:G80"/>
    <mergeCell ref="A4:G4"/>
    <mergeCell ref="A5:A6"/>
    <mergeCell ref="B5:B6"/>
    <mergeCell ref="C5:C6"/>
    <mergeCell ref="D5:D6"/>
    <mergeCell ref="E7:G7"/>
    <mergeCell ref="E5:E6"/>
    <mergeCell ref="F5:F6"/>
    <mergeCell ref="G5:G6"/>
    <mergeCell ref="F9:G9"/>
    <mergeCell ref="E15:G15"/>
    <mergeCell ref="F16:G16"/>
    <mergeCell ref="E8:G8"/>
    <mergeCell ref="E22:G22"/>
    <mergeCell ref="F23:G23"/>
    <mergeCell ref="F26:G26"/>
    <mergeCell ref="E32:G32"/>
    <mergeCell ref="F33:G33"/>
    <mergeCell ref="E39:G39"/>
    <mergeCell ref="F40:G40"/>
    <mergeCell ref="E54:G54"/>
    <mergeCell ref="E71:G71"/>
    <mergeCell ref="F72:G72"/>
    <mergeCell ref="E79:G79"/>
    <mergeCell ref="F131:G131"/>
    <mergeCell ref="F90:G90"/>
    <mergeCell ref="E105:G105"/>
    <mergeCell ref="F106:G106"/>
    <mergeCell ref="F100:G100"/>
    <mergeCell ref="F110:G110"/>
    <mergeCell ref="E138:G138"/>
    <mergeCell ref="F139:G139"/>
    <mergeCell ref="F142:G142"/>
    <mergeCell ref="F150:G150"/>
    <mergeCell ref="E156:G156"/>
    <mergeCell ref="F157:G157"/>
    <mergeCell ref="E163:G163"/>
    <mergeCell ref="F164:G164"/>
    <mergeCell ref="E174:G174"/>
    <mergeCell ref="E182:G182"/>
    <mergeCell ref="F183:G183"/>
    <mergeCell ref="E195:G195"/>
    <mergeCell ref="F196:G196"/>
    <mergeCell ref="E204:G204"/>
    <mergeCell ref="E213:G213"/>
    <mergeCell ref="F214:G214"/>
    <mergeCell ref="E220:G220"/>
    <mergeCell ref="F221:G221"/>
    <mergeCell ref="E227:G227"/>
    <mergeCell ref="E234:G234"/>
    <mergeCell ref="F235:G235"/>
    <mergeCell ref="E241:G241"/>
    <mergeCell ref="F242:G242"/>
    <mergeCell ref="E248:G248"/>
    <mergeCell ref="E255:G255"/>
    <mergeCell ref="F256:G256"/>
    <mergeCell ref="E262:G262"/>
    <mergeCell ref="F263:G263"/>
    <mergeCell ref="E269:G269"/>
    <mergeCell ref="E285:G285"/>
    <mergeCell ref="F277:G277"/>
    <mergeCell ref="F286:G286"/>
    <mergeCell ref="F293:G293"/>
    <mergeCell ref="E302:G302"/>
    <mergeCell ref="F303:G303"/>
    <mergeCell ref="E311:G311"/>
    <mergeCell ref="F312:G312"/>
    <mergeCell ref="F317:G317"/>
    <mergeCell ref="E327:G327"/>
    <mergeCell ref="F328:G328"/>
    <mergeCell ref="E357:G357"/>
    <mergeCell ref="F358:G358"/>
    <mergeCell ref="F333:G333"/>
    <mergeCell ref="E341:G341"/>
    <mergeCell ref="F342:G342"/>
    <mergeCell ref="F349:G34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2"/>
  <sheetViews>
    <sheetView view="pageLayout" workbookViewId="0" topLeftCell="A5">
      <selection activeCell="G5" sqref="G5"/>
    </sheetView>
  </sheetViews>
  <sheetFormatPr defaultColWidth="9.140625" defaultRowHeight="12.75"/>
  <cols>
    <col min="1" max="1" width="2.7109375" style="5" customWidth="1"/>
    <col min="2" max="2" width="2.8515625" style="5" customWidth="1"/>
    <col min="3" max="3" width="3.57421875" style="5" customWidth="1"/>
    <col min="4" max="4" width="3.57421875" style="6" customWidth="1"/>
    <col min="5" max="5" width="2.7109375" style="5" customWidth="1"/>
    <col min="6" max="6" width="3.57421875" style="5" customWidth="1"/>
    <col min="7" max="7" width="28.00390625" style="5" customWidth="1"/>
    <col min="8" max="8" width="8.28125" style="72" customWidth="1"/>
    <col min="9" max="9" width="0" style="72" hidden="1" customWidth="1"/>
    <col min="10" max="10" width="8.57421875" style="72" hidden="1" customWidth="1"/>
    <col min="11" max="11" width="0" style="72" hidden="1" customWidth="1"/>
    <col min="12" max="12" width="8.57421875" style="72" hidden="1" customWidth="1"/>
    <col min="13" max="13" width="8.421875" style="72" hidden="1" customWidth="1"/>
    <col min="14" max="16" width="8.421875" style="72" customWidth="1"/>
    <col min="17" max="17" width="8.28125" style="72" customWidth="1"/>
    <col min="18" max="18" width="0" style="72" hidden="1" customWidth="1"/>
    <col min="19" max="19" width="9.00390625" style="72" hidden="1" customWidth="1"/>
    <col min="20" max="20" width="0" style="72" hidden="1" customWidth="1"/>
    <col min="21" max="21" width="8.421875" style="72" hidden="1" customWidth="1"/>
    <col min="22" max="22" width="8.57421875" style="73" hidden="1" customWidth="1"/>
    <col min="23" max="23" width="9.140625" style="74" customWidth="1"/>
    <col min="24" max="25" width="9.140625" style="116" customWidth="1"/>
  </cols>
  <sheetData>
    <row r="1" spans="1:6" ht="12.75" hidden="1">
      <c r="A1" s="196"/>
      <c r="B1" s="196"/>
      <c r="C1" s="196"/>
      <c r="D1" s="196"/>
      <c r="E1" s="196"/>
      <c r="F1" s="196"/>
    </row>
    <row r="2" spans="1:6" ht="12.75" hidden="1">
      <c r="A2" s="195"/>
      <c r="B2" s="195"/>
      <c r="C2" s="195"/>
      <c r="D2" s="195"/>
      <c r="E2" s="195"/>
      <c r="F2" s="195"/>
    </row>
    <row r="3" ht="12.75" hidden="1"/>
    <row r="4" spans="1:7" ht="12.75" hidden="1">
      <c r="A4" s="195"/>
      <c r="B4" s="195"/>
      <c r="C4" s="195"/>
      <c r="D4" s="195"/>
      <c r="E4" s="195"/>
      <c r="F4" s="195"/>
      <c r="G4" s="195"/>
    </row>
    <row r="5" spans="1:7" ht="12.75" customHeight="1">
      <c r="A5" s="30"/>
      <c r="B5" s="30"/>
      <c r="C5" s="30"/>
      <c r="D5" s="30"/>
      <c r="E5" s="30"/>
      <c r="F5" s="30"/>
      <c r="G5" s="30"/>
    </row>
    <row r="6" spans="1:7" ht="12.75" customHeight="1">
      <c r="A6" s="30"/>
      <c r="B6" s="30"/>
      <c r="C6" s="30"/>
      <c r="D6" s="30"/>
      <c r="E6" s="30"/>
      <c r="F6" s="30"/>
      <c r="G6" s="30"/>
    </row>
    <row r="7" spans="1:19" ht="12.75" customHeight="1">
      <c r="A7" s="195" t="s">
        <v>0</v>
      </c>
      <c r="B7" s="195"/>
      <c r="C7" s="195"/>
      <c r="D7" s="195"/>
      <c r="E7" s="195"/>
      <c r="F7" s="195"/>
      <c r="G7" s="195"/>
      <c r="S7" s="75" t="s">
        <v>183</v>
      </c>
    </row>
    <row r="8" spans="1:19" ht="12.75" customHeight="1">
      <c r="A8" s="195" t="s">
        <v>165</v>
      </c>
      <c r="B8" s="195"/>
      <c r="C8" s="195"/>
      <c r="D8" s="195"/>
      <c r="E8" s="195"/>
      <c r="F8" s="195"/>
      <c r="G8" s="195"/>
      <c r="S8" s="72" t="s">
        <v>120</v>
      </c>
    </row>
    <row r="9" spans="1:7" ht="12.75" customHeight="1">
      <c r="A9" s="184" t="s">
        <v>403</v>
      </c>
      <c r="B9" s="184"/>
      <c r="C9" s="184"/>
      <c r="D9" s="184"/>
      <c r="E9" s="184"/>
      <c r="F9" s="184"/>
      <c r="G9" s="184"/>
    </row>
    <row r="10" spans="1:25" ht="12.75" customHeight="1">
      <c r="A10" s="158" t="s">
        <v>1</v>
      </c>
      <c r="B10" s="158" t="s">
        <v>2</v>
      </c>
      <c r="C10" s="158" t="s">
        <v>3</v>
      </c>
      <c r="D10" s="160" t="s">
        <v>4</v>
      </c>
      <c r="E10" s="158" t="s">
        <v>5</v>
      </c>
      <c r="F10" s="158" t="s">
        <v>6</v>
      </c>
      <c r="G10" s="126" t="s">
        <v>7</v>
      </c>
      <c r="H10" s="176" t="s">
        <v>8</v>
      </c>
      <c r="I10" s="177"/>
      <c r="J10" s="177"/>
      <c r="K10" s="177"/>
      <c r="L10" s="177"/>
      <c r="M10" s="177"/>
      <c r="N10" s="177"/>
      <c r="O10" s="177"/>
      <c r="P10" s="178"/>
      <c r="Q10" s="176" t="s">
        <v>9</v>
      </c>
      <c r="R10" s="177"/>
      <c r="S10" s="177"/>
      <c r="T10" s="177"/>
      <c r="U10" s="177"/>
      <c r="V10" s="177"/>
      <c r="W10" s="177"/>
      <c r="X10" s="177"/>
      <c r="Y10" s="178"/>
    </row>
    <row r="11" spans="1:25" ht="33" customHeight="1">
      <c r="A11" s="159"/>
      <c r="B11" s="159"/>
      <c r="C11" s="159"/>
      <c r="D11" s="159"/>
      <c r="E11" s="159"/>
      <c r="F11" s="159"/>
      <c r="G11" s="179"/>
      <c r="H11" s="70" t="s">
        <v>10</v>
      </c>
      <c r="I11" s="70" t="s">
        <v>184</v>
      </c>
      <c r="J11" s="70" t="s">
        <v>11</v>
      </c>
      <c r="K11" s="70" t="s">
        <v>203</v>
      </c>
      <c r="L11" s="70" t="s">
        <v>204</v>
      </c>
      <c r="M11" s="70" t="s">
        <v>241</v>
      </c>
      <c r="N11" s="70" t="s">
        <v>242</v>
      </c>
      <c r="O11" s="71" t="s">
        <v>404</v>
      </c>
      <c r="P11" s="71" t="s">
        <v>405</v>
      </c>
      <c r="Q11" s="70" t="s">
        <v>10</v>
      </c>
      <c r="R11" s="70" t="s">
        <v>184</v>
      </c>
      <c r="S11" s="70" t="s">
        <v>11</v>
      </c>
      <c r="T11" s="70" t="s">
        <v>203</v>
      </c>
      <c r="U11" s="70" t="s">
        <v>204</v>
      </c>
      <c r="V11" s="71" t="s">
        <v>241</v>
      </c>
      <c r="W11" s="70" t="s">
        <v>242</v>
      </c>
      <c r="X11" s="71" t="s">
        <v>404</v>
      </c>
      <c r="Y11" s="71" t="s">
        <v>405</v>
      </c>
    </row>
    <row r="12" spans="1:25" ht="12.75">
      <c r="A12" s="21">
        <v>1</v>
      </c>
      <c r="B12" s="21"/>
      <c r="C12" s="21"/>
      <c r="D12" s="24"/>
      <c r="E12" s="200"/>
      <c r="F12" s="200"/>
      <c r="G12" s="200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7"/>
      <c r="W12" s="78"/>
      <c r="X12" s="83"/>
      <c r="Y12" s="83"/>
    </row>
    <row r="13" spans="1:25" ht="12.75">
      <c r="A13" s="2"/>
      <c r="B13" s="2">
        <v>1</v>
      </c>
      <c r="C13" s="2"/>
      <c r="D13" s="7"/>
      <c r="E13" s="164" t="s">
        <v>166</v>
      </c>
      <c r="F13" s="165"/>
      <c r="G13" s="165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7"/>
      <c r="W13" s="78"/>
      <c r="X13" s="83"/>
      <c r="Y13" s="83"/>
    </row>
    <row r="14" spans="1:25" ht="12.75">
      <c r="A14" s="2"/>
      <c r="B14" s="2"/>
      <c r="C14" s="8" t="s">
        <v>12</v>
      </c>
      <c r="D14" s="7"/>
      <c r="E14" s="2"/>
      <c r="F14" s="185" t="s">
        <v>13</v>
      </c>
      <c r="G14" s="164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7"/>
      <c r="W14" s="78"/>
      <c r="X14" s="83"/>
      <c r="Y14" s="83"/>
    </row>
    <row r="15" spans="1:25" ht="12.75">
      <c r="A15" s="2"/>
      <c r="B15" s="2"/>
      <c r="C15" s="2"/>
      <c r="D15" s="12">
        <v>1</v>
      </c>
      <c r="E15" s="2"/>
      <c r="F15" s="2"/>
      <c r="G15" s="26" t="s">
        <v>14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7"/>
      <c r="W15" s="78"/>
      <c r="X15" s="83"/>
      <c r="Y15" s="83"/>
    </row>
    <row r="16" spans="1:25" ht="12.75">
      <c r="A16" s="9"/>
      <c r="B16" s="9"/>
      <c r="C16" s="9"/>
      <c r="D16" s="10" t="s">
        <v>15</v>
      </c>
      <c r="E16" s="9"/>
      <c r="F16" s="9"/>
      <c r="G16" s="27" t="s">
        <v>16</v>
      </c>
      <c r="H16" s="76"/>
      <c r="I16" s="76"/>
      <c r="J16" s="76"/>
      <c r="K16" s="76"/>
      <c r="L16" s="76"/>
      <c r="M16" s="76"/>
      <c r="N16" s="76"/>
      <c r="O16" s="76"/>
      <c r="P16" s="76"/>
      <c r="Q16" s="76">
        <v>540</v>
      </c>
      <c r="R16" s="76"/>
      <c r="S16" s="76">
        <f>SUM(Q16:R16)</f>
        <v>540</v>
      </c>
      <c r="T16" s="76"/>
      <c r="U16" s="76">
        <f>SUM(S16:T16)</f>
        <v>540</v>
      </c>
      <c r="V16" s="77"/>
      <c r="W16" s="76">
        <f>SUM(U16:V16)</f>
        <v>540</v>
      </c>
      <c r="X16" s="83"/>
      <c r="Y16" s="83">
        <f>SUM(W16:X16)</f>
        <v>540</v>
      </c>
    </row>
    <row r="17" spans="1:25" ht="12.75">
      <c r="A17" s="9"/>
      <c r="B17" s="9"/>
      <c r="C17" s="9"/>
      <c r="D17" s="7" t="s">
        <v>49</v>
      </c>
      <c r="E17" s="2"/>
      <c r="F17" s="2"/>
      <c r="G17" s="26" t="s">
        <v>50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7"/>
      <c r="W17" s="78"/>
      <c r="X17" s="83"/>
      <c r="Y17" s="83"/>
    </row>
    <row r="18" spans="1:25" ht="12.75">
      <c r="A18" s="9"/>
      <c r="B18" s="9"/>
      <c r="C18" s="9"/>
      <c r="D18" s="10" t="s">
        <v>51</v>
      </c>
      <c r="E18" s="9"/>
      <c r="F18" s="9"/>
      <c r="G18" s="27" t="s">
        <v>52</v>
      </c>
      <c r="H18" s="76">
        <v>3651</v>
      </c>
      <c r="I18" s="76"/>
      <c r="J18" s="76">
        <f>SUM(H18:I18)</f>
        <v>3651</v>
      </c>
      <c r="K18" s="76"/>
      <c r="L18" s="76">
        <f>SUM(J18:K18)</f>
        <v>3651</v>
      </c>
      <c r="M18" s="76">
        <v>231</v>
      </c>
      <c r="N18" s="76">
        <f aca="true" t="shared" si="0" ref="N18:N23">SUM(L18:M18)</f>
        <v>3882</v>
      </c>
      <c r="O18" s="76"/>
      <c r="P18" s="76">
        <f>SUM(N18:O18)</f>
        <v>3882</v>
      </c>
      <c r="Q18" s="76"/>
      <c r="R18" s="76"/>
      <c r="S18" s="76"/>
      <c r="T18" s="76"/>
      <c r="U18" s="76"/>
      <c r="V18" s="77"/>
      <c r="W18" s="78"/>
      <c r="X18" s="83"/>
      <c r="Y18" s="83"/>
    </row>
    <row r="19" spans="1:25" ht="12.75">
      <c r="A19" s="9"/>
      <c r="B19" s="9"/>
      <c r="C19" s="9"/>
      <c r="D19" s="10" t="s">
        <v>53</v>
      </c>
      <c r="E19" s="9"/>
      <c r="F19" s="9"/>
      <c r="G19" s="27" t="s">
        <v>54</v>
      </c>
      <c r="H19" s="76">
        <v>986</v>
      </c>
      <c r="I19" s="76"/>
      <c r="J19" s="76">
        <f>SUM(H19:I19)</f>
        <v>986</v>
      </c>
      <c r="K19" s="76"/>
      <c r="L19" s="76">
        <f aca="true" t="shared" si="1" ref="L19:L64">SUM(J19:K19)</f>
        <v>986</v>
      </c>
      <c r="M19" s="76">
        <v>62</v>
      </c>
      <c r="N19" s="76">
        <f t="shared" si="0"/>
        <v>1048</v>
      </c>
      <c r="O19" s="76"/>
      <c r="P19" s="76">
        <f>SUM(N19:O19)</f>
        <v>1048</v>
      </c>
      <c r="Q19" s="76"/>
      <c r="R19" s="76"/>
      <c r="S19" s="76"/>
      <c r="T19" s="76"/>
      <c r="U19" s="76"/>
      <c r="V19" s="77"/>
      <c r="W19" s="78"/>
      <c r="X19" s="83"/>
      <c r="Y19" s="83"/>
    </row>
    <row r="20" spans="1:25" ht="12.75">
      <c r="A20" s="9"/>
      <c r="B20" s="9"/>
      <c r="C20" s="9"/>
      <c r="D20" s="10" t="s">
        <v>55</v>
      </c>
      <c r="E20" s="9"/>
      <c r="F20" s="9"/>
      <c r="G20" s="27" t="s">
        <v>56</v>
      </c>
      <c r="H20" s="76">
        <v>757</v>
      </c>
      <c r="I20" s="76"/>
      <c r="J20" s="76">
        <f>SUM(H20:I20)</f>
        <v>757</v>
      </c>
      <c r="K20" s="76"/>
      <c r="L20" s="76">
        <f t="shared" si="1"/>
        <v>757</v>
      </c>
      <c r="M20" s="76"/>
      <c r="N20" s="76">
        <f t="shared" si="0"/>
        <v>757</v>
      </c>
      <c r="O20" s="76"/>
      <c r="P20" s="76">
        <f>SUM(N20:O20)</f>
        <v>757</v>
      </c>
      <c r="Q20" s="76"/>
      <c r="R20" s="76"/>
      <c r="S20" s="76"/>
      <c r="T20" s="76"/>
      <c r="U20" s="76"/>
      <c r="V20" s="77"/>
      <c r="W20" s="78"/>
      <c r="X20" s="83"/>
      <c r="Y20" s="83"/>
    </row>
    <row r="21" spans="1:25" ht="12.75">
      <c r="A21" s="2"/>
      <c r="B21" s="2"/>
      <c r="C21" s="2"/>
      <c r="D21" s="10" t="s">
        <v>57</v>
      </c>
      <c r="E21" s="9"/>
      <c r="F21" s="9"/>
      <c r="G21" s="27" t="s">
        <v>58</v>
      </c>
      <c r="H21" s="76"/>
      <c r="I21" s="76"/>
      <c r="J21" s="76">
        <f>SUM(H21:I21)</f>
        <v>0</v>
      </c>
      <c r="K21" s="76"/>
      <c r="L21" s="76">
        <f t="shared" si="1"/>
        <v>0</v>
      </c>
      <c r="M21" s="76"/>
      <c r="N21" s="76">
        <f t="shared" si="0"/>
        <v>0</v>
      </c>
      <c r="O21" s="76"/>
      <c r="P21" s="76">
        <f>SUM(N21:O21)</f>
        <v>0</v>
      </c>
      <c r="Q21" s="76"/>
      <c r="R21" s="76"/>
      <c r="S21" s="76"/>
      <c r="T21" s="76"/>
      <c r="U21" s="76"/>
      <c r="V21" s="77"/>
      <c r="W21" s="78"/>
      <c r="X21" s="83"/>
      <c r="Y21" s="83"/>
    </row>
    <row r="22" spans="1:25" ht="12.75">
      <c r="A22" s="2"/>
      <c r="B22" s="2"/>
      <c r="C22" s="2"/>
      <c r="D22" s="10"/>
      <c r="E22" s="9"/>
      <c r="F22" s="9"/>
      <c r="G22" s="27"/>
      <c r="H22" s="76"/>
      <c r="I22" s="76"/>
      <c r="J22" s="76">
        <f>SUM(H22:I22)</f>
        <v>0</v>
      </c>
      <c r="K22" s="76"/>
      <c r="L22" s="76">
        <f t="shared" si="1"/>
        <v>0</v>
      </c>
      <c r="M22" s="76"/>
      <c r="N22" s="76">
        <f t="shared" si="0"/>
        <v>0</v>
      </c>
      <c r="O22" s="76"/>
      <c r="P22" s="76">
        <f>SUM(N22:O22)</f>
        <v>0</v>
      </c>
      <c r="Q22" s="76"/>
      <c r="R22" s="76"/>
      <c r="S22" s="76"/>
      <c r="T22" s="76"/>
      <c r="U22" s="76"/>
      <c r="V22" s="77"/>
      <c r="W22" s="78"/>
      <c r="X22" s="83"/>
      <c r="Y22" s="83"/>
    </row>
    <row r="23" spans="1:25" ht="12.75">
      <c r="A23" s="2"/>
      <c r="B23" s="2"/>
      <c r="C23" s="2"/>
      <c r="D23" s="7"/>
      <c r="E23" s="2"/>
      <c r="F23" s="2"/>
      <c r="G23" s="26" t="s">
        <v>122</v>
      </c>
      <c r="H23" s="79">
        <f>SUM(H18:H22)</f>
        <v>5394</v>
      </c>
      <c r="I23" s="79">
        <f>SUM(I18:I22)</f>
        <v>0</v>
      </c>
      <c r="J23" s="79">
        <f>SUM(J18:J22)</f>
        <v>5394</v>
      </c>
      <c r="K23" s="79">
        <f>SUM(K18:K22)</f>
        <v>0</v>
      </c>
      <c r="L23" s="79">
        <f t="shared" si="1"/>
        <v>5394</v>
      </c>
      <c r="M23" s="79">
        <f>SUM(M18:M22)</f>
        <v>293</v>
      </c>
      <c r="N23" s="79">
        <f t="shared" si="0"/>
        <v>5687</v>
      </c>
      <c r="O23" s="79">
        <f>SUM(O18:O22)</f>
        <v>0</v>
      </c>
      <c r="P23" s="79">
        <f>SUM(P18:P22)</f>
        <v>5687</v>
      </c>
      <c r="Q23" s="79">
        <f>SUM(Q16:Q22)</f>
        <v>540</v>
      </c>
      <c r="R23" s="79">
        <f>SUM(R16:R22)</f>
        <v>0</v>
      </c>
      <c r="S23" s="79">
        <f>SUM(S16:S22)</f>
        <v>540</v>
      </c>
      <c r="T23" s="79">
        <f>SUM(T16:T22)</f>
        <v>0</v>
      </c>
      <c r="U23" s="79">
        <f>SUM(S23:T23)</f>
        <v>540</v>
      </c>
      <c r="V23" s="79">
        <f>SUM(V16:V22)</f>
        <v>0</v>
      </c>
      <c r="W23" s="79">
        <f>SUM(U23:V23)</f>
        <v>540</v>
      </c>
      <c r="X23" s="79">
        <f>SUM(X16:X22)</f>
        <v>0</v>
      </c>
      <c r="Y23" s="79">
        <f>SUM(Y16:Y22)</f>
        <v>540</v>
      </c>
    </row>
    <row r="24" spans="1:25" ht="12.75">
      <c r="A24" s="2"/>
      <c r="B24" s="2">
        <v>2</v>
      </c>
      <c r="C24" s="2"/>
      <c r="D24" s="7"/>
      <c r="E24" s="164" t="s">
        <v>167</v>
      </c>
      <c r="F24" s="165"/>
      <c r="G24" s="16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7"/>
      <c r="W24" s="78"/>
      <c r="X24" s="83"/>
      <c r="Y24" s="83"/>
    </row>
    <row r="25" spans="1:25" ht="12.75">
      <c r="A25" s="2"/>
      <c r="B25" s="2"/>
      <c r="C25" s="8" t="s">
        <v>12</v>
      </c>
      <c r="D25" s="7"/>
      <c r="E25" s="2"/>
      <c r="F25" s="164" t="s">
        <v>13</v>
      </c>
      <c r="G25" s="16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7"/>
      <c r="W25" s="78"/>
      <c r="X25" s="83"/>
      <c r="Y25" s="83"/>
    </row>
    <row r="26" spans="1:25" ht="12.75">
      <c r="A26" s="2"/>
      <c r="B26" s="2"/>
      <c r="C26" s="2"/>
      <c r="D26" s="12">
        <v>1</v>
      </c>
      <c r="E26" s="2"/>
      <c r="F26" s="2"/>
      <c r="G26" s="26" t="s">
        <v>14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7"/>
      <c r="W26" s="78"/>
      <c r="X26" s="83"/>
      <c r="Y26" s="83"/>
    </row>
    <row r="27" spans="1:25" ht="12.75">
      <c r="A27" s="2"/>
      <c r="B27" s="9"/>
      <c r="C27" s="9"/>
      <c r="D27" s="10" t="s">
        <v>15</v>
      </c>
      <c r="E27" s="9"/>
      <c r="F27" s="9"/>
      <c r="G27" s="27" t="s">
        <v>16</v>
      </c>
      <c r="H27" s="76"/>
      <c r="I27" s="76"/>
      <c r="J27" s="76"/>
      <c r="K27" s="76"/>
      <c r="L27" s="76"/>
      <c r="M27" s="76"/>
      <c r="N27" s="76"/>
      <c r="O27" s="76"/>
      <c r="P27" s="76"/>
      <c r="Q27" s="76">
        <v>2402</v>
      </c>
      <c r="R27" s="76"/>
      <c r="S27" s="76">
        <f>SUM(Q27:R27)</f>
        <v>2402</v>
      </c>
      <c r="T27" s="76"/>
      <c r="U27" s="76">
        <f>SUM(S27:T27)</f>
        <v>2402</v>
      </c>
      <c r="V27" s="77"/>
      <c r="W27" s="76">
        <f>SUM(U27:V27)</f>
        <v>2402</v>
      </c>
      <c r="X27" s="83"/>
      <c r="Y27" s="83">
        <f>SUM(W27:X27)</f>
        <v>2402</v>
      </c>
    </row>
    <row r="28" spans="1:25" ht="12.75">
      <c r="A28" s="2"/>
      <c r="B28" s="9"/>
      <c r="C28" s="9"/>
      <c r="D28" s="7" t="s">
        <v>49</v>
      </c>
      <c r="E28" s="2"/>
      <c r="F28" s="2"/>
      <c r="G28" s="26" t="s">
        <v>50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7"/>
      <c r="W28" s="78"/>
      <c r="X28" s="83"/>
      <c r="Y28" s="83"/>
    </row>
    <row r="29" spans="1:25" ht="12.75">
      <c r="A29" s="2"/>
      <c r="B29" s="9"/>
      <c r="C29" s="9"/>
      <c r="D29" s="10" t="s">
        <v>55</v>
      </c>
      <c r="E29" s="9"/>
      <c r="F29" s="9"/>
      <c r="G29" s="27" t="s">
        <v>56</v>
      </c>
      <c r="H29" s="76">
        <v>2402</v>
      </c>
      <c r="I29" s="76"/>
      <c r="J29" s="76">
        <f>SUM(H29:I29)</f>
        <v>2402</v>
      </c>
      <c r="K29" s="76"/>
      <c r="L29" s="76">
        <f t="shared" si="1"/>
        <v>2402</v>
      </c>
      <c r="M29" s="76">
        <v>69</v>
      </c>
      <c r="N29" s="76">
        <f>SUM(L29:M29)</f>
        <v>2471</v>
      </c>
      <c r="O29" s="76"/>
      <c r="P29" s="76">
        <f>SUM(N29:O29)</f>
        <v>2471</v>
      </c>
      <c r="Q29" s="76"/>
      <c r="R29" s="76"/>
      <c r="S29" s="76"/>
      <c r="T29" s="76"/>
      <c r="U29" s="76"/>
      <c r="V29" s="77"/>
      <c r="W29" s="78"/>
      <c r="X29" s="83"/>
      <c r="Y29" s="83"/>
    </row>
    <row r="30" spans="1:25" ht="12.75">
      <c r="A30" s="2"/>
      <c r="B30" s="2"/>
      <c r="C30" s="2"/>
      <c r="D30" s="10"/>
      <c r="E30" s="9"/>
      <c r="F30" s="9"/>
      <c r="G30" s="27"/>
      <c r="H30" s="76"/>
      <c r="I30" s="76"/>
      <c r="J30" s="76"/>
      <c r="K30" s="76"/>
      <c r="L30" s="76"/>
      <c r="M30" s="76"/>
      <c r="N30" s="76"/>
      <c r="O30" s="76"/>
      <c r="P30" s="76">
        <f>SUM(N30:O30)</f>
        <v>0</v>
      </c>
      <c r="Q30" s="76"/>
      <c r="R30" s="76"/>
      <c r="S30" s="76"/>
      <c r="T30" s="76"/>
      <c r="U30" s="76"/>
      <c r="V30" s="77"/>
      <c r="W30" s="78"/>
      <c r="X30" s="83"/>
      <c r="Y30" s="83"/>
    </row>
    <row r="31" spans="1:25" ht="12.75">
      <c r="A31" s="2"/>
      <c r="B31" s="2"/>
      <c r="C31" s="2"/>
      <c r="D31" s="7"/>
      <c r="E31" s="2"/>
      <c r="F31" s="2"/>
      <c r="G31" s="26" t="s">
        <v>122</v>
      </c>
      <c r="H31" s="79">
        <f>SUM(H29:H30)</f>
        <v>2402</v>
      </c>
      <c r="I31" s="79">
        <f>SUM(I29:I30)</f>
        <v>0</v>
      </c>
      <c r="J31" s="79">
        <f>SUM(J29:J30)</f>
        <v>2402</v>
      </c>
      <c r="K31" s="79">
        <f>SUM(K29:K30)</f>
        <v>0</v>
      </c>
      <c r="L31" s="79">
        <f t="shared" si="1"/>
        <v>2402</v>
      </c>
      <c r="M31" s="79">
        <f>SUM(M29:M30)</f>
        <v>69</v>
      </c>
      <c r="N31" s="79">
        <f>SUM(L31:M31)</f>
        <v>2471</v>
      </c>
      <c r="O31" s="79">
        <f>SUM(O29:O30)</f>
        <v>0</v>
      </c>
      <c r="P31" s="79">
        <f>SUM(P29:P30)</f>
        <v>2471</v>
      </c>
      <c r="Q31" s="79">
        <f>SUM(Q27:Q30)</f>
        <v>2402</v>
      </c>
      <c r="R31" s="79">
        <f>SUM(R27:R30)</f>
        <v>0</v>
      </c>
      <c r="S31" s="79">
        <f>SUM(S27:S30)</f>
        <v>2402</v>
      </c>
      <c r="T31" s="79">
        <f>SUM(T27:T30)</f>
        <v>0</v>
      </c>
      <c r="U31" s="79">
        <f>SUM(S31:T31)</f>
        <v>2402</v>
      </c>
      <c r="V31" s="79">
        <f>SUM(V27:V30)</f>
        <v>0</v>
      </c>
      <c r="W31" s="79">
        <f>SUM(U31:V31)</f>
        <v>2402</v>
      </c>
      <c r="X31" s="79">
        <f>SUM(X27:X30)</f>
        <v>0</v>
      </c>
      <c r="Y31" s="79">
        <f>SUM(Y27:Y30)</f>
        <v>2402</v>
      </c>
    </row>
    <row r="32" spans="1:25" ht="12.75">
      <c r="A32" s="11"/>
      <c r="B32" s="2">
        <v>3</v>
      </c>
      <c r="C32" s="2"/>
      <c r="D32" s="7"/>
      <c r="E32" s="164" t="s">
        <v>168</v>
      </c>
      <c r="F32" s="165"/>
      <c r="G32" s="165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7"/>
      <c r="W32" s="78"/>
      <c r="X32" s="83"/>
      <c r="Y32" s="83"/>
    </row>
    <row r="33" spans="1:25" ht="12.75">
      <c r="A33" s="2"/>
      <c r="B33" s="2"/>
      <c r="C33" s="8" t="s">
        <v>12</v>
      </c>
      <c r="D33" s="7"/>
      <c r="E33" s="2"/>
      <c r="F33" s="185" t="s">
        <v>13</v>
      </c>
      <c r="G33" s="164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7"/>
      <c r="W33" s="78"/>
      <c r="X33" s="83"/>
      <c r="Y33" s="83"/>
    </row>
    <row r="34" spans="1:25" ht="12.75">
      <c r="A34" s="2"/>
      <c r="B34" s="2"/>
      <c r="C34" s="2"/>
      <c r="D34" s="12">
        <v>1</v>
      </c>
      <c r="E34" s="2"/>
      <c r="F34" s="2"/>
      <c r="G34" s="26" t="s">
        <v>14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7"/>
      <c r="W34" s="78"/>
      <c r="X34" s="83"/>
      <c r="Y34" s="83"/>
    </row>
    <row r="35" spans="1:25" ht="12.75">
      <c r="A35" s="2"/>
      <c r="B35" s="9"/>
      <c r="C35" s="9"/>
      <c r="D35" s="10" t="s">
        <v>15</v>
      </c>
      <c r="E35" s="9"/>
      <c r="F35" s="9"/>
      <c r="G35" s="27" t="s">
        <v>16</v>
      </c>
      <c r="H35" s="76"/>
      <c r="I35" s="76"/>
      <c r="J35" s="76"/>
      <c r="K35" s="76"/>
      <c r="L35" s="76"/>
      <c r="M35" s="76"/>
      <c r="N35" s="76"/>
      <c r="O35" s="76"/>
      <c r="P35" s="76"/>
      <c r="Q35" s="76">
        <v>200</v>
      </c>
      <c r="R35" s="76"/>
      <c r="S35" s="76">
        <f>SUM(Q35:R35)</f>
        <v>200</v>
      </c>
      <c r="T35" s="76"/>
      <c r="U35" s="76">
        <f>SUM(S35:T35)</f>
        <v>200</v>
      </c>
      <c r="V35" s="77"/>
      <c r="W35" s="76">
        <f>SUM(U35:V35)</f>
        <v>200</v>
      </c>
      <c r="X35" s="83"/>
      <c r="Y35" s="83">
        <f>SUM(W35:X35)</f>
        <v>200</v>
      </c>
    </row>
    <row r="36" spans="1:25" ht="12.75">
      <c r="A36" s="2"/>
      <c r="B36" s="9"/>
      <c r="C36" s="9"/>
      <c r="D36" s="10"/>
      <c r="E36" s="9"/>
      <c r="F36" s="9"/>
      <c r="G36" s="27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7"/>
      <c r="W36" s="78"/>
      <c r="X36" s="83"/>
      <c r="Y36" s="83"/>
    </row>
    <row r="37" spans="1:25" ht="12.75">
      <c r="A37" s="2"/>
      <c r="B37" s="2"/>
      <c r="C37" s="2"/>
      <c r="D37" s="7" t="s">
        <v>19</v>
      </c>
      <c r="E37" s="2"/>
      <c r="F37" s="2"/>
      <c r="G37" s="26" t="s">
        <v>64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7"/>
      <c r="W37" s="78"/>
      <c r="X37" s="83"/>
      <c r="Y37" s="83"/>
    </row>
    <row r="38" spans="1:25" ht="12.75">
      <c r="A38" s="2"/>
      <c r="B38" s="9"/>
      <c r="C38" s="9"/>
      <c r="D38" s="7"/>
      <c r="E38" s="2"/>
      <c r="F38" s="2"/>
      <c r="G38" s="2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7"/>
      <c r="W38" s="78"/>
      <c r="X38" s="83"/>
      <c r="Y38" s="83"/>
    </row>
    <row r="39" spans="1:25" ht="12.75">
      <c r="A39" s="2"/>
      <c r="B39" s="9"/>
      <c r="C39" s="9"/>
      <c r="D39" s="7" t="s">
        <v>49</v>
      </c>
      <c r="E39" s="2"/>
      <c r="F39" s="2"/>
      <c r="G39" s="26" t="s">
        <v>50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7"/>
      <c r="W39" s="78"/>
      <c r="X39" s="83"/>
      <c r="Y39" s="83"/>
    </row>
    <row r="40" spans="1:25" ht="12.75">
      <c r="A40" s="2"/>
      <c r="B40" s="9"/>
      <c r="C40" s="9"/>
      <c r="D40" s="10" t="s">
        <v>51</v>
      </c>
      <c r="E40" s="9"/>
      <c r="F40" s="9"/>
      <c r="G40" s="27" t="s">
        <v>52</v>
      </c>
      <c r="H40" s="76">
        <v>3066</v>
      </c>
      <c r="I40" s="76"/>
      <c r="J40" s="76">
        <f>SUM(H40:I40)</f>
        <v>3066</v>
      </c>
      <c r="K40" s="76"/>
      <c r="L40" s="76">
        <f t="shared" si="1"/>
        <v>3066</v>
      </c>
      <c r="M40" s="76">
        <v>-232</v>
      </c>
      <c r="N40" s="76">
        <f aca="true" t="shared" si="2" ref="N40:N45">SUM(L40:M40)</f>
        <v>2834</v>
      </c>
      <c r="O40" s="76"/>
      <c r="P40" s="76">
        <f>SUM(N40:O40)</f>
        <v>2834</v>
      </c>
      <c r="Q40" s="76"/>
      <c r="R40" s="76"/>
      <c r="S40" s="76"/>
      <c r="T40" s="76"/>
      <c r="U40" s="76"/>
      <c r="V40" s="77"/>
      <c r="W40" s="78"/>
      <c r="X40" s="83"/>
      <c r="Y40" s="83"/>
    </row>
    <row r="41" spans="1:25" ht="12.75">
      <c r="A41" s="2"/>
      <c r="B41" s="9"/>
      <c r="C41" s="9"/>
      <c r="D41" s="10" t="s">
        <v>53</v>
      </c>
      <c r="E41" s="9"/>
      <c r="F41" s="9"/>
      <c r="G41" s="27" t="s">
        <v>54</v>
      </c>
      <c r="H41" s="76">
        <v>828</v>
      </c>
      <c r="I41" s="76"/>
      <c r="J41" s="76">
        <f>SUM(H41:I41)</f>
        <v>828</v>
      </c>
      <c r="K41" s="76"/>
      <c r="L41" s="76">
        <f t="shared" si="1"/>
        <v>828</v>
      </c>
      <c r="M41" s="76">
        <v>-63</v>
      </c>
      <c r="N41" s="76">
        <f t="shared" si="2"/>
        <v>765</v>
      </c>
      <c r="O41" s="76"/>
      <c r="P41" s="76">
        <f>SUM(N41:O41)</f>
        <v>765</v>
      </c>
      <c r="Q41" s="76"/>
      <c r="R41" s="76"/>
      <c r="S41" s="76"/>
      <c r="T41" s="76"/>
      <c r="U41" s="76"/>
      <c r="V41" s="77"/>
      <c r="W41" s="78"/>
      <c r="X41" s="83"/>
      <c r="Y41" s="83"/>
    </row>
    <row r="42" spans="1:25" ht="12.75">
      <c r="A42" s="2"/>
      <c r="B42" s="9"/>
      <c r="C42" s="9"/>
      <c r="D42" s="10" t="s">
        <v>55</v>
      </c>
      <c r="E42" s="9"/>
      <c r="F42" s="9"/>
      <c r="G42" s="27" t="s">
        <v>56</v>
      </c>
      <c r="H42" s="76">
        <v>81</v>
      </c>
      <c r="I42" s="76"/>
      <c r="J42" s="76">
        <f>SUM(H42:I42)</f>
        <v>81</v>
      </c>
      <c r="K42" s="76"/>
      <c r="L42" s="76">
        <f t="shared" si="1"/>
        <v>81</v>
      </c>
      <c r="M42" s="76"/>
      <c r="N42" s="76">
        <f t="shared" si="2"/>
        <v>81</v>
      </c>
      <c r="O42" s="76"/>
      <c r="P42" s="76">
        <f>SUM(N42:O42)</f>
        <v>81</v>
      </c>
      <c r="Q42" s="76"/>
      <c r="R42" s="76"/>
      <c r="S42" s="76"/>
      <c r="T42" s="76"/>
      <c r="U42" s="76"/>
      <c r="V42" s="77"/>
      <c r="W42" s="78"/>
      <c r="X42" s="83"/>
      <c r="Y42" s="83"/>
    </row>
    <row r="43" spans="1:25" ht="12.75">
      <c r="A43" s="2"/>
      <c r="B43" s="2"/>
      <c r="C43" s="2"/>
      <c r="D43" s="10" t="s">
        <v>57</v>
      </c>
      <c r="E43" s="9"/>
      <c r="F43" s="9"/>
      <c r="G43" s="27" t="s">
        <v>58</v>
      </c>
      <c r="H43" s="76"/>
      <c r="I43" s="76"/>
      <c r="J43" s="76">
        <f>SUM(H43:I43)</f>
        <v>0</v>
      </c>
      <c r="K43" s="76"/>
      <c r="L43" s="76">
        <f t="shared" si="1"/>
        <v>0</v>
      </c>
      <c r="M43" s="76"/>
      <c r="N43" s="76">
        <f t="shared" si="2"/>
        <v>0</v>
      </c>
      <c r="O43" s="76"/>
      <c r="P43" s="76">
        <f>SUM(N43:O43)</f>
        <v>0</v>
      </c>
      <c r="Q43" s="76"/>
      <c r="R43" s="76"/>
      <c r="S43" s="76"/>
      <c r="T43" s="76"/>
      <c r="U43" s="76"/>
      <c r="V43" s="77"/>
      <c r="W43" s="78"/>
      <c r="X43" s="83"/>
      <c r="Y43" s="83"/>
    </row>
    <row r="44" spans="1:25" ht="12.75">
      <c r="A44" s="2"/>
      <c r="B44" s="2"/>
      <c r="C44" s="2"/>
      <c r="D44" s="10"/>
      <c r="E44" s="9"/>
      <c r="F44" s="9"/>
      <c r="G44" s="27"/>
      <c r="H44" s="76"/>
      <c r="I44" s="76"/>
      <c r="J44" s="76">
        <f>SUM(H44:I44)</f>
        <v>0</v>
      </c>
      <c r="K44" s="76"/>
      <c r="L44" s="76">
        <f t="shared" si="1"/>
        <v>0</v>
      </c>
      <c r="M44" s="76"/>
      <c r="N44" s="76">
        <f t="shared" si="2"/>
        <v>0</v>
      </c>
      <c r="O44" s="76"/>
      <c r="P44" s="76">
        <f>SUM(N44:O44)</f>
        <v>0</v>
      </c>
      <c r="Q44" s="76"/>
      <c r="R44" s="76"/>
      <c r="S44" s="76"/>
      <c r="T44" s="76"/>
      <c r="U44" s="76"/>
      <c r="V44" s="77"/>
      <c r="W44" s="78"/>
      <c r="X44" s="83"/>
      <c r="Y44" s="83"/>
    </row>
    <row r="45" spans="1:25" ht="12.75">
      <c r="A45" s="2"/>
      <c r="B45" s="2"/>
      <c r="C45" s="2"/>
      <c r="D45" s="7"/>
      <c r="E45" s="2"/>
      <c r="F45" s="2"/>
      <c r="G45" s="26" t="s">
        <v>122</v>
      </c>
      <c r="H45" s="79">
        <f>SUM(H40:H44)</f>
        <v>3975</v>
      </c>
      <c r="I45" s="79">
        <f>SUM(I40:I44)</f>
        <v>0</v>
      </c>
      <c r="J45" s="79">
        <f>SUM(J40:J44)</f>
        <v>3975</v>
      </c>
      <c r="K45" s="79">
        <f>SUM(K40:K44)</f>
        <v>0</v>
      </c>
      <c r="L45" s="79">
        <f t="shared" si="1"/>
        <v>3975</v>
      </c>
      <c r="M45" s="79">
        <f>SUM(M40:M44)</f>
        <v>-295</v>
      </c>
      <c r="N45" s="79">
        <f t="shared" si="2"/>
        <v>3680</v>
      </c>
      <c r="O45" s="79">
        <f>SUM(O40:O44)</f>
        <v>0</v>
      </c>
      <c r="P45" s="79">
        <f>SUM(P40:P44)</f>
        <v>3680</v>
      </c>
      <c r="Q45" s="79">
        <f>SUM(Q35:Q44)</f>
        <v>200</v>
      </c>
      <c r="R45" s="79">
        <f>SUM(R35:R44)</f>
        <v>0</v>
      </c>
      <c r="S45" s="79">
        <f>SUM(S35:S44)</f>
        <v>200</v>
      </c>
      <c r="T45" s="79">
        <f>SUM(T35:T44)</f>
        <v>0</v>
      </c>
      <c r="U45" s="79">
        <f>SUM(S45:T45)</f>
        <v>200</v>
      </c>
      <c r="V45" s="79">
        <f>SUM(V35:V44)</f>
        <v>0</v>
      </c>
      <c r="W45" s="79">
        <f>SUM(U45:V45)</f>
        <v>200</v>
      </c>
      <c r="X45" s="79">
        <f>SUM(X35:X44)</f>
        <v>0</v>
      </c>
      <c r="Y45" s="79">
        <f>SUM(Y35:Y44)</f>
        <v>200</v>
      </c>
    </row>
    <row r="46" spans="1:25" ht="12.75">
      <c r="A46" s="2"/>
      <c r="B46" s="2">
        <v>4</v>
      </c>
      <c r="C46" s="2"/>
      <c r="D46" s="7"/>
      <c r="E46" s="164" t="s">
        <v>169</v>
      </c>
      <c r="F46" s="165"/>
      <c r="G46" s="165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7"/>
      <c r="W46" s="78"/>
      <c r="X46" s="83"/>
      <c r="Y46" s="83"/>
    </row>
    <row r="47" spans="1:25" ht="12.75">
      <c r="A47" s="2"/>
      <c r="B47" s="2"/>
      <c r="C47" s="8" t="s">
        <v>12</v>
      </c>
      <c r="D47" s="7"/>
      <c r="E47" s="2"/>
      <c r="F47" s="185" t="s">
        <v>13</v>
      </c>
      <c r="G47" s="164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7"/>
      <c r="W47" s="78"/>
      <c r="X47" s="83"/>
      <c r="Y47" s="83"/>
    </row>
    <row r="48" spans="1:25" ht="12.75">
      <c r="A48" s="2"/>
      <c r="B48" s="9"/>
      <c r="C48" s="9"/>
      <c r="D48" s="7" t="s">
        <v>49</v>
      </c>
      <c r="E48" s="2"/>
      <c r="F48" s="2"/>
      <c r="G48" s="26" t="s">
        <v>50</v>
      </c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7"/>
      <c r="W48" s="78"/>
      <c r="X48" s="83"/>
      <c r="Y48" s="83"/>
    </row>
    <row r="49" spans="1:25" ht="12.75">
      <c r="A49" s="2"/>
      <c r="B49" s="9"/>
      <c r="C49" s="9"/>
      <c r="D49" s="10" t="s">
        <v>51</v>
      </c>
      <c r="E49" s="9"/>
      <c r="F49" s="9"/>
      <c r="G49" s="27" t="s">
        <v>52</v>
      </c>
      <c r="H49" s="76">
        <v>1422</v>
      </c>
      <c r="I49" s="76"/>
      <c r="J49" s="76">
        <f>SUM(H49:I49)</f>
        <v>1422</v>
      </c>
      <c r="K49" s="76"/>
      <c r="L49" s="76">
        <f t="shared" si="1"/>
        <v>1422</v>
      </c>
      <c r="M49" s="76">
        <v>6</v>
      </c>
      <c r="N49" s="76">
        <f aca="true" t="shared" si="3" ref="N49:N54">SUM(L49:M49)</f>
        <v>1428</v>
      </c>
      <c r="O49" s="76"/>
      <c r="P49" s="76">
        <f>SUM(N49:O49)</f>
        <v>1428</v>
      </c>
      <c r="Q49" s="76"/>
      <c r="R49" s="76"/>
      <c r="S49" s="76"/>
      <c r="T49" s="76"/>
      <c r="U49" s="76"/>
      <c r="V49" s="77"/>
      <c r="W49" s="78"/>
      <c r="X49" s="83"/>
      <c r="Y49" s="83"/>
    </row>
    <row r="50" spans="1:25" ht="12.75">
      <c r="A50" s="2"/>
      <c r="B50" s="9"/>
      <c r="C50" s="9"/>
      <c r="D50" s="10" t="s">
        <v>53</v>
      </c>
      <c r="E50" s="9"/>
      <c r="F50" s="9"/>
      <c r="G50" s="27" t="s">
        <v>54</v>
      </c>
      <c r="H50" s="76">
        <v>384</v>
      </c>
      <c r="I50" s="76"/>
      <c r="J50" s="76">
        <f>SUM(H50:I50)</f>
        <v>384</v>
      </c>
      <c r="K50" s="76"/>
      <c r="L50" s="76">
        <f t="shared" si="1"/>
        <v>384</v>
      </c>
      <c r="M50" s="76">
        <v>2</v>
      </c>
      <c r="N50" s="76">
        <f t="shared" si="3"/>
        <v>386</v>
      </c>
      <c r="O50" s="76"/>
      <c r="P50" s="76">
        <f>SUM(N50:O50)</f>
        <v>386</v>
      </c>
      <c r="Q50" s="76"/>
      <c r="R50" s="76"/>
      <c r="S50" s="76"/>
      <c r="T50" s="76"/>
      <c r="U50" s="76"/>
      <c r="V50" s="77"/>
      <c r="W50" s="78"/>
      <c r="X50" s="83"/>
      <c r="Y50" s="83"/>
    </row>
    <row r="51" spans="1:25" ht="12.75">
      <c r="A51" s="2"/>
      <c r="B51" s="9"/>
      <c r="C51" s="9"/>
      <c r="D51" s="10" t="s">
        <v>55</v>
      </c>
      <c r="E51" s="9"/>
      <c r="F51" s="9"/>
      <c r="G51" s="27" t="s">
        <v>56</v>
      </c>
      <c r="H51" s="76">
        <v>1250</v>
      </c>
      <c r="I51" s="76"/>
      <c r="J51" s="76">
        <f>SUM(H51:I51)</f>
        <v>1250</v>
      </c>
      <c r="K51" s="76"/>
      <c r="L51" s="76">
        <f t="shared" si="1"/>
        <v>1250</v>
      </c>
      <c r="M51" s="76"/>
      <c r="N51" s="76">
        <f t="shared" si="3"/>
        <v>1250</v>
      </c>
      <c r="O51" s="76"/>
      <c r="P51" s="76">
        <f>SUM(N51:O51)</f>
        <v>1250</v>
      </c>
      <c r="Q51" s="76"/>
      <c r="R51" s="76"/>
      <c r="S51" s="76"/>
      <c r="T51" s="76"/>
      <c r="U51" s="76"/>
      <c r="V51" s="77"/>
      <c r="W51" s="78"/>
      <c r="X51" s="83"/>
      <c r="Y51" s="83"/>
    </row>
    <row r="52" spans="1:25" ht="12.75">
      <c r="A52" s="2"/>
      <c r="B52" s="2"/>
      <c r="C52" s="2"/>
      <c r="D52" s="10" t="s">
        <v>57</v>
      </c>
      <c r="E52" s="9"/>
      <c r="F52" s="9"/>
      <c r="G52" s="27" t="s">
        <v>58</v>
      </c>
      <c r="H52" s="76"/>
      <c r="I52" s="76"/>
      <c r="J52" s="76">
        <f>SUM(H52:I52)</f>
        <v>0</v>
      </c>
      <c r="K52" s="76"/>
      <c r="L52" s="76">
        <f t="shared" si="1"/>
        <v>0</v>
      </c>
      <c r="M52" s="76"/>
      <c r="N52" s="76">
        <f t="shared" si="3"/>
        <v>0</v>
      </c>
      <c r="O52" s="76"/>
      <c r="P52" s="76">
        <f>SUM(N52:O52)</f>
        <v>0</v>
      </c>
      <c r="Q52" s="76"/>
      <c r="R52" s="76"/>
      <c r="S52" s="76"/>
      <c r="T52" s="76"/>
      <c r="U52" s="76"/>
      <c r="V52" s="77"/>
      <c r="W52" s="78"/>
      <c r="X52" s="83"/>
      <c r="Y52" s="83"/>
    </row>
    <row r="53" spans="1:25" ht="12.75">
      <c r="A53" s="2"/>
      <c r="B53" s="2"/>
      <c r="C53" s="2"/>
      <c r="D53" s="10"/>
      <c r="E53" s="9"/>
      <c r="F53" s="9"/>
      <c r="G53" s="27"/>
      <c r="H53" s="76"/>
      <c r="I53" s="76"/>
      <c r="J53" s="76">
        <f>SUM(H53:I53)</f>
        <v>0</v>
      </c>
      <c r="K53" s="76"/>
      <c r="L53" s="76">
        <f t="shared" si="1"/>
        <v>0</v>
      </c>
      <c r="M53" s="76"/>
      <c r="N53" s="76">
        <f t="shared" si="3"/>
        <v>0</v>
      </c>
      <c r="O53" s="76"/>
      <c r="P53" s="76">
        <f>SUM(N53:O53)</f>
        <v>0</v>
      </c>
      <c r="Q53" s="76"/>
      <c r="R53" s="76"/>
      <c r="S53" s="76"/>
      <c r="T53" s="76"/>
      <c r="U53" s="76"/>
      <c r="V53" s="77"/>
      <c r="W53" s="78"/>
      <c r="X53" s="83"/>
      <c r="Y53" s="83"/>
    </row>
    <row r="54" spans="1:25" ht="12.75">
      <c r="A54" s="2"/>
      <c r="B54" s="2"/>
      <c r="C54" s="2"/>
      <c r="D54" s="7"/>
      <c r="E54" s="2"/>
      <c r="F54" s="2"/>
      <c r="G54" s="26" t="s">
        <v>122</v>
      </c>
      <c r="H54" s="79">
        <f>SUM(H49:H53)</f>
        <v>3056</v>
      </c>
      <c r="I54" s="79">
        <f>SUM(I49:I53)</f>
        <v>0</v>
      </c>
      <c r="J54" s="79">
        <f>SUM(J49:J53)</f>
        <v>3056</v>
      </c>
      <c r="K54" s="79">
        <f>SUM(K49:K53)</f>
        <v>0</v>
      </c>
      <c r="L54" s="79">
        <f t="shared" si="1"/>
        <v>3056</v>
      </c>
      <c r="M54" s="79">
        <f>SUM(M49:M53)</f>
        <v>8</v>
      </c>
      <c r="N54" s="79">
        <f t="shared" si="3"/>
        <v>3064</v>
      </c>
      <c r="O54" s="79">
        <f>SUM(O49:O53)</f>
        <v>0</v>
      </c>
      <c r="P54" s="79">
        <f>SUM(P49:P53)</f>
        <v>3064</v>
      </c>
      <c r="Q54" s="76"/>
      <c r="R54" s="76"/>
      <c r="S54" s="76"/>
      <c r="T54" s="76"/>
      <c r="U54" s="76"/>
      <c r="V54" s="77"/>
      <c r="W54" s="78"/>
      <c r="X54" s="83"/>
      <c r="Y54" s="83"/>
    </row>
    <row r="55" spans="1:25" ht="21.75" customHeight="1">
      <c r="A55" s="2"/>
      <c r="B55" s="2">
        <v>5</v>
      </c>
      <c r="C55" s="2"/>
      <c r="D55" s="7"/>
      <c r="E55" s="197" t="s">
        <v>170</v>
      </c>
      <c r="F55" s="198"/>
      <c r="G55" s="199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7"/>
      <c r="W55" s="78"/>
      <c r="X55" s="83"/>
      <c r="Y55" s="83"/>
    </row>
    <row r="56" spans="1:25" ht="12.75">
      <c r="A56" s="2"/>
      <c r="B56" s="2"/>
      <c r="C56" s="8" t="s">
        <v>12</v>
      </c>
      <c r="D56" s="7"/>
      <c r="E56" s="2"/>
      <c r="F56" s="185" t="s">
        <v>13</v>
      </c>
      <c r="G56" s="164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7"/>
      <c r="W56" s="78"/>
      <c r="X56" s="83"/>
      <c r="Y56" s="83"/>
    </row>
    <row r="57" spans="1:25" ht="12.75">
      <c r="A57" s="2"/>
      <c r="B57" s="2"/>
      <c r="C57" s="2"/>
      <c r="D57" s="7" t="s">
        <v>61</v>
      </c>
      <c r="E57" s="2"/>
      <c r="F57" s="2"/>
      <c r="G57" s="26" t="s">
        <v>62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7"/>
      <c r="W57" s="78"/>
      <c r="X57" s="83"/>
      <c r="Y57" s="83"/>
    </row>
    <row r="58" spans="1:25" ht="29.25">
      <c r="A58" s="1"/>
      <c r="B58" s="1"/>
      <c r="C58" s="1"/>
      <c r="D58" s="13" t="s">
        <v>112</v>
      </c>
      <c r="E58" s="1"/>
      <c r="F58" s="1"/>
      <c r="G58" s="84" t="s">
        <v>384</v>
      </c>
      <c r="H58" s="76"/>
      <c r="I58" s="76"/>
      <c r="J58" s="76"/>
      <c r="K58" s="76"/>
      <c r="L58" s="76"/>
      <c r="M58" s="76"/>
      <c r="N58" s="76"/>
      <c r="O58" s="76"/>
      <c r="P58" s="76"/>
      <c r="Q58" s="76">
        <v>11685</v>
      </c>
      <c r="R58" s="76"/>
      <c r="S58" s="76">
        <f>SUM(Q58:R58)</f>
        <v>11685</v>
      </c>
      <c r="T58" s="76"/>
      <c r="U58" s="76">
        <f>SUM(S58:T58)</f>
        <v>11685</v>
      </c>
      <c r="V58" s="77">
        <v>55</v>
      </c>
      <c r="W58" s="76">
        <f>SUM(U58:V58)</f>
        <v>11740</v>
      </c>
      <c r="X58" s="83"/>
      <c r="Y58" s="83">
        <f>SUM(W58:X58)</f>
        <v>11740</v>
      </c>
    </row>
    <row r="59" spans="1:25" ht="29.25">
      <c r="A59" s="1"/>
      <c r="B59" s="1"/>
      <c r="C59" s="1"/>
      <c r="D59" s="13"/>
      <c r="E59" s="1"/>
      <c r="F59" s="1"/>
      <c r="G59" s="84" t="s">
        <v>171</v>
      </c>
      <c r="H59" s="76"/>
      <c r="I59" s="76">
        <v>20</v>
      </c>
      <c r="J59" s="76">
        <f>SUM(H59:I59)</f>
        <v>20</v>
      </c>
      <c r="K59" s="76"/>
      <c r="L59" s="76">
        <f t="shared" si="1"/>
        <v>20</v>
      </c>
      <c r="M59" s="76">
        <v>-20</v>
      </c>
      <c r="N59" s="76">
        <f>SUM(L59:M59)</f>
        <v>0</v>
      </c>
      <c r="O59" s="76"/>
      <c r="P59" s="76">
        <f>SUM(N59:O59)</f>
        <v>0</v>
      </c>
      <c r="Q59" s="76"/>
      <c r="R59" s="76">
        <v>20</v>
      </c>
      <c r="S59" s="76">
        <f>SUM(Q59:R59)</f>
        <v>20</v>
      </c>
      <c r="T59" s="76"/>
      <c r="U59" s="76">
        <f>SUM(S59:T59)</f>
        <v>20</v>
      </c>
      <c r="V59" s="77"/>
      <c r="W59" s="76">
        <f>SUM(U59:V59)</f>
        <v>20</v>
      </c>
      <c r="X59" s="83"/>
      <c r="Y59" s="83">
        <f>SUM(W59:X59)</f>
        <v>20</v>
      </c>
    </row>
    <row r="60" spans="1:25" ht="12.75">
      <c r="A60" s="2"/>
      <c r="B60" s="2"/>
      <c r="C60" s="2"/>
      <c r="D60" s="7"/>
      <c r="E60" s="2"/>
      <c r="F60" s="2"/>
      <c r="G60" s="26" t="s">
        <v>122</v>
      </c>
      <c r="H60" s="79">
        <f>SUM(H59)</f>
        <v>0</v>
      </c>
      <c r="I60" s="79">
        <f>SUM(I59)</f>
        <v>20</v>
      </c>
      <c r="J60" s="79">
        <f>SUM(J59)</f>
        <v>20</v>
      </c>
      <c r="K60" s="79">
        <f>SUM(K59)</f>
        <v>0</v>
      </c>
      <c r="L60" s="79">
        <f t="shared" si="1"/>
        <v>20</v>
      </c>
      <c r="M60" s="79">
        <f>SUM(M59)</f>
        <v>-20</v>
      </c>
      <c r="N60" s="79">
        <f>SUM(L60:M60)</f>
        <v>0</v>
      </c>
      <c r="O60" s="79">
        <f>SUM(O59)</f>
        <v>0</v>
      </c>
      <c r="P60" s="79">
        <f>SUM(P59)</f>
        <v>0</v>
      </c>
      <c r="Q60" s="79">
        <f>SUM(Q58:Q59)</f>
        <v>11685</v>
      </c>
      <c r="R60" s="79">
        <f>SUM(R58:R59)</f>
        <v>20</v>
      </c>
      <c r="S60" s="79">
        <f>SUM(S58:S59)</f>
        <v>11705</v>
      </c>
      <c r="T60" s="79">
        <f>SUM(T58:T59)</f>
        <v>0</v>
      </c>
      <c r="U60" s="79">
        <f>SUM(S60:T60)</f>
        <v>11705</v>
      </c>
      <c r="V60" s="79">
        <f>SUM(V58:V59)</f>
        <v>55</v>
      </c>
      <c r="W60" s="79">
        <f>SUM(U60:V60)</f>
        <v>11760</v>
      </c>
      <c r="X60" s="79">
        <f>SUM(X58:X59)</f>
        <v>0</v>
      </c>
      <c r="Y60" s="79">
        <f>SUM(Y58:Y59)</f>
        <v>11760</v>
      </c>
    </row>
    <row r="61" spans="1:25" ht="12.75">
      <c r="A61" s="31"/>
      <c r="B61" s="31"/>
      <c r="C61" s="31"/>
      <c r="D61" s="32"/>
      <c r="E61" s="31"/>
      <c r="F61" s="31"/>
      <c r="G61" s="31"/>
      <c r="H61" s="76"/>
      <c r="I61" s="76"/>
      <c r="J61" s="76"/>
      <c r="K61" s="76"/>
      <c r="L61" s="76"/>
      <c r="M61" s="76"/>
      <c r="N61" s="79"/>
      <c r="O61" s="79"/>
      <c r="P61" s="79"/>
      <c r="Q61" s="76"/>
      <c r="R61" s="76"/>
      <c r="S61" s="76"/>
      <c r="T61" s="76"/>
      <c r="U61" s="76"/>
      <c r="V61" s="77"/>
      <c r="W61" s="78"/>
      <c r="X61" s="83"/>
      <c r="Y61" s="83"/>
    </row>
    <row r="62" spans="1:25" ht="12.75">
      <c r="A62" s="9"/>
      <c r="B62" s="9"/>
      <c r="C62" s="9"/>
      <c r="D62" s="10"/>
      <c r="E62" s="9"/>
      <c r="F62" s="9"/>
      <c r="G62" s="26" t="s">
        <v>163</v>
      </c>
      <c r="H62" s="79">
        <f>SUM(H23+H31+H45+H54+H60)</f>
        <v>14827</v>
      </c>
      <c r="I62" s="79">
        <f>SUM(I23+I31+I45+I54+I60)</f>
        <v>20</v>
      </c>
      <c r="J62" s="79">
        <f>SUM(J23+J31+J45+J54+J60)</f>
        <v>14847</v>
      </c>
      <c r="K62" s="79">
        <f>SUM(K23+K31+K45+K54+K60)</f>
        <v>0</v>
      </c>
      <c r="L62" s="79">
        <f t="shared" si="1"/>
        <v>14847</v>
      </c>
      <c r="M62" s="79">
        <f>SUM(M23+M31+M45+M54+M60)</f>
        <v>55</v>
      </c>
      <c r="N62" s="79">
        <f>SUM(L62:M62)</f>
        <v>14902</v>
      </c>
      <c r="O62" s="79">
        <f>SUM(O23+O31+O45+O54+O60)</f>
        <v>0</v>
      </c>
      <c r="P62" s="79">
        <f>SUM(N62:O62)</f>
        <v>14902</v>
      </c>
      <c r="Q62" s="79"/>
      <c r="R62" s="79"/>
      <c r="S62" s="79"/>
      <c r="T62" s="79"/>
      <c r="U62" s="76"/>
      <c r="V62" s="77"/>
      <c r="W62" s="78"/>
      <c r="X62" s="83"/>
      <c r="Y62" s="83"/>
    </row>
    <row r="63" spans="1:25" ht="12.75">
      <c r="A63" s="9"/>
      <c r="B63" s="9"/>
      <c r="C63" s="9"/>
      <c r="D63" s="10"/>
      <c r="E63" s="9"/>
      <c r="F63" s="9"/>
      <c r="G63" s="26" t="s">
        <v>164</v>
      </c>
      <c r="H63" s="79"/>
      <c r="I63" s="79"/>
      <c r="J63" s="79"/>
      <c r="K63" s="79"/>
      <c r="L63" s="76"/>
      <c r="M63" s="76"/>
      <c r="N63" s="76"/>
      <c r="O63" s="76"/>
      <c r="P63" s="76"/>
      <c r="Q63" s="79">
        <f>SUM(Q23+Q31+Q45+Q60)</f>
        <v>14827</v>
      </c>
      <c r="R63" s="79">
        <f>SUM(R23+R31+R45+R60)</f>
        <v>20</v>
      </c>
      <c r="S63" s="79">
        <f>SUM(S23+S31+S45+S60)</f>
        <v>14847</v>
      </c>
      <c r="T63" s="79">
        <f>SUM(T23+T31+T45+T60)</f>
        <v>0</v>
      </c>
      <c r="U63" s="79">
        <f>SUM(S63:T63)</f>
        <v>14847</v>
      </c>
      <c r="V63" s="79">
        <f>SUM(V23+V31+V45+V60)</f>
        <v>55</v>
      </c>
      <c r="W63" s="79">
        <f>SUM(U63:V63)</f>
        <v>14902</v>
      </c>
      <c r="X63" s="79">
        <f>SUM(X23+X31+X45+X60)</f>
        <v>0</v>
      </c>
      <c r="Y63" s="79">
        <f>SUM(W63:X63)</f>
        <v>14902</v>
      </c>
    </row>
    <row r="64" spans="1:25" ht="12.75">
      <c r="A64" s="2"/>
      <c r="B64" s="2"/>
      <c r="C64" s="2"/>
      <c r="D64" s="7"/>
      <c r="E64" s="2"/>
      <c r="F64" s="2"/>
      <c r="G64" s="26" t="s">
        <v>172</v>
      </c>
      <c r="H64" s="79">
        <v>5</v>
      </c>
      <c r="I64" s="79"/>
      <c r="J64" s="79">
        <f>SUM(H64:I64)</f>
        <v>5</v>
      </c>
      <c r="K64" s="79"/>
      <c r="L64" s="79">
        <f t="shared" si="1"/>
        <v>5</v>
      </c>
      <c r="M64" s="79"/>
      <c r="N64" s="79">
        <f>SUM(L64:M64)</f>
        <v>5</v>
      </c>
      <c r="O64" s="79"/>
      <c r="P64" s="79">
        <f>SUM(N64:O64)</f>
        <v>5</v>
      </c>
      <c r="Q64" s="79"/>
      <c r="R64" s="79"/>
      <c r="S64" s="79"/>
      <c r="T64" s="79"/>
      <c r="U64" s="79"/>
      <c r="V64" s="77"/>
      <c r="W64" s="78"/>
      <c r="X64" s="83"/>
      <c r="Y64" s="83"/>
    </row>
    <row r="65" spans="1:23" ht="12.75">
      <c r="A65" s="68"/>
      <c r="B65" s="68"/>
      <c r="C65" s="68"/>
      <c r="D65" s="69"/>
      <c r="E65" s="68"/>
      <c r="F65" s="68"/>
      <c r="G65" s="68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1"/>
      <c r="W65" s="82"/>
    </row>
    <row r="67" spans="7:25" ht="56.25">
      <c r="G67" s="55" t="s">
        <v>373</v>
      </c>
      <c r="H67" s="70" t="s">
        <v>10</v>
      </c>
      <c r="I67" s="70" t="s">
        <v>184</v>
      </c>
      <c r="J67" s="70" t="s">
        <v>11</v>
      </c>
      <c r="K67" s="70" t="s">
        <v>203</v>
      </c>
      <c r="L67" s="70" t="s">
        <v>204</v>
      </c>
      <c r="M67" s="70" t="s">
        <v>241</v>
      </c>
      <c r="N67" s="70" t="s">
        <v>242</v>
      </c>
      <c r="O67" s="114" t="s">
        <v>404</v>
      </c>
      <c r="P67" s="114" t="s">
        <v>405</v>
      </c>
      <c r="Q67" s="70" t="s">
        <v>10</v>
      </c>
      <c r="R67" s="70" t="s">
        <v>184</v>
      </c>
      <c r="S67" s="70" t="s">
        <v>11</v>
      </c>
      <c r="T67" s="70" t="s">
        <v>203</v>
      </c>
      <c r="U67" s="70" t="s">
        <v>204</v>
      </c>
      <c r="V67" s="71" t="s">
        <v>241</v>
      </c>
      <c r="W67" s="70" t="s">
        <v>242</v>
      </c>
      <c r="X67" s="114" t="s">
        <v>404</v>
      </c>
      <c r="Y67" s="114" t="s">
        <v>405</v>
      </c>
    </row>
    <row r="68" spans="7:25" ht="12.75">
      <c r="G68" s="64" t="s">
        <v>376</v>
      </c>
      <c r="H68" s="76">
        <f>SUM(H18+H40+H49)</f>
        <v>8139</v>
      </c>
      <c r="I68" s="76">
        <f aca="true" t="shared" si="4" ref="I68:N68">SUM(I18+I40+I49)</f>
        <v>0</v>
      </c>
      <c r="J68" s="76">
        <f t="shared" si="4"/>
        <v>8139</v>
      </c>
      <c r="K68" s="76">
        <f t="shared" si="4"/>
        <v>0</v>
      </c>
      <c r="L68" s="76">
        <f t="shared" si="4"/>
        <v>8139</v>
      </c>
      <c r="M68" s="76">
        <f t="shared" si="4"/>
        <v>5</v>
      </c>
      <c r="N68" s="76">
        <f t="shared" si="4"/>
        <v>8144</v>
      </c>
      <c r="O68" s="76">
        <f>SUM(O18+O40+O49)</f>
        <v>0</v>
      </c>
      <c r="P68" s="76">
        <f>SUM(N68:O68)</f>
        <v>8144</v>
      </c>
      <c r="Q68" s="76"/>
      <c r="R68" s="76"/>
      <c r="S68" s="76"/>
      <c r="T68" s="76"/>
      <c r="U68" s="76"/>
      <c r="V68" s="77"/>
      <c r="W68" s="78"/>
      <c r="X68" s="67"/>
      <c r="Y68" s="67"/>
    </row>
    <row r="69" spans="7:25" ht="12.75">
      <c r="G69" s="64" t="s">
        <v>377</v>
      </c>
      <c r="H69" s="76">
        <f>SUM(H19+H41+H50)</f>
        <v>2198</v>
      </c>
      <c r="I69" s="76">
        <f aca="true" t="shared" si="5" ref="I69:N69">SUM(I19+I41+I50)</f>
        <v>0</v>
      </c>
      <c r="J69" s="76">
        <f t="shared" si="5"/>
        <v>2198</v>
      </c>
      <c r="K69" s="76">
        <f t="shared" si="5"/>
        <v>0</v>
      </c>
      <c r="L69" s="76">
        <f t="shared" si="5"/>
        <v>2198</v>
      </c>
      <c r="M69" s="76">
        <f t="shared" si="5"/>
        <v>1</v>
      </c>
      <c r="N69" s="76">
        <f t="shared" si="5"/>
        <v>2199</v>
      </c>
      <c r="O69" s="76">
        <f>SUM(O19+O41+O50)</f>
        <v>0</v>
      </c>
      <c r="P69" s="76">
        <f>SUM(N69:O69)</f>
        <v>2199</v>
      </c>
      <c r="Q69" s="76"/>
      <c r="R69" s="76"/>
      <c r="S69" s="76"/>
      <c r="T69" s="76"/>
      <c r="U69" s="76"/>
      <c r="V69" s="77"/>
      <c r="W69" s="78"/>
      <c r="X69" s="67"/>
      <c r="Y69" s="67"/>
    </row>
    <row r="70" spans="7:25" ht="12.75">
      <c r="G70" s="64" t="s">
        <v>378</v>
      </c>
      <c r="H70" s="76">
        <f>SUM(H20+H21+H29+H42+H43+H51+H52)</f>
        <v>4490</v>
      </c>
      <c r="I70" s="76">
        <f aca="true" t="shared" si="6" ref="I70:N70">SUM(I20+I21+I29+I42+I43+I51+I52)</f>
        <v>0</v>
      </c>
      <c r="J70" s="76">
        <f t="shared" si="6"/>
        <v>4490</v>
      </c>
      <c r="K70" s="76">
        <f t="shared" si="6"/>
        <v>0</v>
      </c>
      <c r="L70" s="76">
        <f t="shared" si="6"/>
        <v>4490</v>
      </c>
      <c r="M70" s="76">
        <f t="shared" si="6"/>
        <v>69</v>
      </c>
      <c r="N70" s="76">
        <f t="shared" si="6"/>
        <v>4559</v>
      </c>
      <c r="O70" s="76">
        <f>SUM(O20+O21+O29+O30+O42+O43+O51+O52)</f>
        <v>0</v>
      </c>
      <c r="P70" s="76">
        <f>SUM(N70:O70)</f>
        <v>4559</v>
      </c>
      <c r="Q70" s="76"/>
      <c r="R70" s="76"/>
      <c r="S70" s="76"/>
      <c r="T70" s="76"/>
      <c r="U70" s="76"/>
      <c r="V70" s="77"/>
      <c r="W70" s="78"/>
      <c r="X70" s="67"/>
      <c r="Y70" s="67"/>
    </row>
    <row r="71" spans="7:25" ht="12.75">
      <c r="G71" s="65" t="s">
        <v>226</v>
      </c>
      <c r="H71" s="76">
        <f>SUM(H59)</f>
        <v>0</v>
      </c>
      <c r="I71" s="76">
        <f aca="true" t="shared" si="7" ref="I71:N71">SUM(I59)</f>
        <v>20</v>
      </c>
      <c r="J71" s="76">
        <f t="shared" si="7"/>
        <v>20</v>
      </c>
      <c r="K71" s="76">
        <f t="shared" si="7"/>
        <v>0</v>
      </c>
      <c r="L71" s="76">
        <f t="shared" si="7"/>
        <v>20</v>
      </c>
      <c r="M71" s="76">
        <f t="shared" si="7"/>
        <v>-20</v>
      </c>
      <c r="N71" s="76">
        <f t="shared" si="7"/>
        <v>0</v>
      </c>
      <c r="O71" s="76">
        <f>SUM(O59)</f>
        <v>0</v>
      </c>
      <c r="P71" s="76">
        <f>SUM(N71:O71)</f>
        <v>0</v>
      </c>
      <c r="Q71" s="76"/>
      <c r="R71" s="76"/>
      <c r="S71" s="76"/>
      <c r="T71" s="76"/>
      <c r="U71" s="76"/>
      <c r="V71" s="77"/>
      <c r="W71" s="78"/>
      <c r="X71" s="67"/>
      <c r="Y71" s="67"/>
    </row>
    <row r="72" spans="7:25" ht="12.75">
      <c r="G72" s="9"/>
      <c r="H72" s="76"/>
      <c r="I72" s="76"/>
      <c r="J72" s="76"/>
      <c r="K72" s="76"/>
      <c r="L72" s="76"/>
      <c r="M72" s="76"/>
      <c r="N72" s="76"/>
      <c r="O72" s="76"/>
      <c r="P72" s="76">
        <f>SUM(N72:O72)</f>
        <v>0</v>
      </c>
      <c r="Q72" s="76"/>
      <c r="R72" s="76"/>
      <c r="S72" s="76"/>
      <c r="T72" s="76"/>
      <c r="U72" s="76"/>
      <c r="V72" s="77"/>
      <c r="W72" s="78"/>
      <c r="X72" s="67"/>
      <c r="Y72" s="67"/>
    </row>
    <row r="73" spans="7:25" ht="12.75">
      <c r="G73" s="55" t="s">
        <v>374</v>
      </c>
      <c r="H73" s="79">
        <f>SUM(H68:H72)</f>
        <v>14827</v>
      </c>
      <c r="I73" s="79">
        <f aca="true" t="shared" si="8" ref="I73:N73">SUM(I68:I72)</f>
        <v>20</v>
      </c>
      <c r="J73" s="79">
        <f t="shared" si="8"/>
        <v>14847</v>
      </c>
      <c r="K73" s="79">
        <f t="shared" si="8"/>
        <v>0</v>
      </c>
      <c r="L73" s="79">
        <f t="shared" si="8"/>
        <v>14847</v>
      </c>
      <c r="M73" s="79">
        <f t="shared" si="8"/>
        <v>55</v>
      </c>
      <c r="N73" s="79">
        <f t="shared" si="8"/>
        <v>14902</v>
      </c>
      <c r="O73" s="79">
        <f>SUM(O68:O72)</f>
        <v>0</v>
      </c>
      <c r="P73" s="79">
        <f>SUM(P68:P72)</f>
        <v>14902</v>
      </c>
      <c r="Q73" s="83"/>
      <c r="R73" s="83"/>
      <c r="S73" s="83"/>
      <c r="T73" s="83"/>
      <c r="U73" s="83"/>
      <c r="V73" s="77"/>
      <c r="W73" s="77"/>
      <c r="X73" s="67"/>
      <c r="Y73" s="67"/>
    </row>
    <row r="74" spans="7:25" ht="12.75">
      <c r="G74" s="55" t="s">
        <v>375</v>
      </c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7"/>
      <c r="W74" s="78"/>
      <c r="X74" s="67"/>
      <c r="Y74" s="67"/>
    </row>
    <row r="75" spans="7:25" ht="12.75">
      <c r="G75" s="64" t="s">
        <v>229</v>
      </c>
      <c r="H75" s="76"/>
      <c r="I75" s="76"/>
      <c r="J75" s="76"/>
      <c r="K75" s="76"/>
      <c r="L75" s="76"/>
      <c r="M75" s="76"/>
      <c r="N75" s="76"/>
      <c r="O75" s="76"/>
      <c r="P75" s="76"/>
      <c r="Q75" s="76">
        <f>SUM(Q16+Q27+Q35)</f>
        <v>3142</v>
      </c>
      <c r="R75" s="76">
        <f aca="true" t="shared" si="9" ref="R75:W75">SUM(R16+R27+R35)</f>
        <v>0</v>
      </c>
      <c r="S75" s="76">
        <f t="shared" si="9"/>
        <v>3142</v>
      </c>
      <c r="T75" s="76">
        <f t="shared" si="9"/>
        <v>0</v>
      </c>
      <c r="U75" s="76">
        <f t="shared" si="9"/>
        <v>3142</v>
      </c>
      <c r="V75" s="83">
        <f t="shared" si="9"/>
        <v>0</v>
      </c>
      <c r="W75" s="76">
        <f t="shared" si="9"/>
        <v>3142</v>
      </c>
      <c r="X75" s="67">
        <f>SUM(X16+X27+X35)</f>
        <v>0</v>
      </c>
      <c r="Y75" s="67">
        <f>SUM(W75:X75)</f>
        <v>3142</v>
      </c>
    </row>
    <row r="76" spans="7:25" ht="12.75">
      <c r="G76" s="64" t="s">
        <v>379</v>
      </c>
      <c r="H76" s="76"/>
      <c r="I76" s="76"/>
      <c r="J76" s="76"/>
      <c r="K76" s="76"/>
      <c r="L76" s="76"/>
      <c r="M76" s="76"/>
      <c r="N76" s="76"/>
      <c r="O76" s="76"/>
      <c r="P76" s="76"/>
      <c r="Q76" s="76">
        <f>SUM(Q51)</f>
        <v>0</v>
      </c>
      <c r="R76" s="76">
        <f aca="true" t="shared" si="10" ref="R76:W76">SUM(R51)</f>
        <v>0</v>
      </c>
      <c r="S76" s="76">
        <f t="shared" si="10"/>
        <v>0</v>
      </c>
      <c r="T76" s="76">
        <f t="shared" si="10"/>
        <v>0</v>
      </c>
      <c r="U76" s="76">
        <f t="shared" si="10"/>
        <v>0</v>
      </c>
      <c r="V76" s="83">
        <f t="shared" si="10"/>
        <v>0</v>
      </c>
      <c r="W76" s="76">
        <f t="shared" si="10"/>
        <v>0</v>
      </c>
      <c r="X76" s="67"/>
      <c r="Y76" s="67">
        <f aca="true" t="shared" si="11" ref="Y76:Y81">SUM(W76:X76)</f>
        <v>0</v>
      </c>
    </row>
    <row r="77" spans="7:25" ht="12.75">
      <c r="G77" s="64" t="s">
        <v>234</v>
      </c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7"/>
      <c r="W77" s="78"/>
      <c r="X77" s="67"/>
      <c r="Y77" s="67">
        <f t="shared" si="11"/>
        <v>0</v>
      </c>
    </row>
    <row r="78" spans="7:25" ht="12.75">
      <c r="G78" s="64" t="s">
        <v>380</v>
      </c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7"/>
      <c r="W78" s="78"/>
      <c r="X78" s="67"/>
      <c r="Y78" s="67">
        <f t="shared" si="11"/>
        <v>0</v>
      </c>
    </row>
    <row r="79" spans="7:25" ht="12.75">
      <c r="G79" s="64" t="s">
        <v>381</v>
      </c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7"/>
      <c r="W79" s="78"/>
      <c r="X79" s="67"/>
      <c r="Y79" s="67">
        <f t="shared" si="11"/>
        <v>0</v>
      </c>
    </row>
    <row r="80" spans="7:25" ht="12.75">
      <c r="G80" s="65" t="s">
        <v>236</v>
      </c>
      <c r="H80" s="76"/>
      <c r="I80" s="76"/>
      <c r="J80" s="76"/>
      <c r="K80" s="76"/>
      <c r="L80" s="76"/>
      <c r="M80" s="76"/>
      <c r="N80" s="76"/>
      <c r="O80" s="76"/>
      <c r="P80" s="76"/>
      <c r="Q80" s="76">
        <f>SUM(Q59)</f>
        <v>0</v>
      </c>
      <c r="R80" s="76">
        <f aca="true" t="shared" si="12" ref="R80:W80">SUM(R59)</f>
        <v>20</v>
      </c>
      <c r="S80" s="76">
        <f t="shared" si="12"/>
        <v>20</v>
      </c>
      <c r="T80" s="76">
        <f t="shared" si="12"/>
        <v>0</v>
      </c>
      <c r="U80" s="76">
        <f t="shared" si="12"/>
        <v>20</v>
      </c>
      <c r="V80" s="83">
        <f t="shared" si="12"/>
        <v>0</v>
      </c>
      <c r="W80" s="76">
        <f t="shared" si="12"/>
        <v>20</v>
      </c>
      <c r="X80" s="67">
        <f>SUM(X59)</f>
        <v>0</v>
      </c>
      <c r="Y80" s="67">
        <f t="shared" si="11"/>
        <v>20</v>
      </c>
    </row>
    <row r="81" spans="7:25" ht="12.75">
      <c r="G81" s="64" t="s">
        <v>382</v>
      </c>
      <c r="H81" s="76"/>
      <c r="I81" s="76"/>
      <c r="J81" s="76"/>
      <c r="K81" s="76"/>
      <c r="L81" s="76"/>
      <c r="M81" s="76"/>
      <c r="N81" s="76"/>
      <c r="O81" s="76"/>
      <c r="P81" s="76"/>
      <c r="Q81" s="76">
        <f>SUM(Q58)</f>
        <v>11685</v>
      </c>
      <c r="R81" s="76">
        <f aca="true" t="shared" si="13" ref="R81:W81">SUM(R58)</f>
        <v>0</v>
      </c>
      <c r="S81" s="76">
        <f t="shared" si="13"/>
        <v>11685</v>
      </c>
      <c r="T81" s="76">
        <f t="shared" si="13"/>
        <v>0</v>
      </c>
      <c r="U81" s="76">
        <f t="shared" si="13"/>
        <v>11685</v>
      </c>
      <c r="V81" s="83">
        <f t="shared" si="13"/>
        <v>55</v>
      </c>
      <c r="W81" s="76">
        <f t="shared" si="13"/>
        <v>11740</v>
      </c>
      <c r="X81" s="67">
        <f>SUM(X58)</f>
        <v>0</v>
      </c>
      <c r="Y81" s="67">
        <f t="shared" si="11"/>
        <v>11740</v>
      </c>
    </row>
    <row r="82" spans="7:25" ht="12.75">
      <c r="G82" s="55" t="s">
        <v>383</v>
      </c>
      <c r="H82" s="79"/>
      <c r="I82" s="79"/>
      <c r="J82" s="79"/>
      <c r="K82" s="79"/>
      <c r="L82" s="79"/>
      <c r="M82" s="79"/>
      <c r="N82" s="79"/>
      <c r="O82" s="79"/>
      <c r="P82" s="79"/>
      <c r="Q82" s="79">
        <f>SUM(Q75:Q81)</f>
        <v>14827</v>
      </c>
      <c r="R82" s="79">
        <f aca="true" t="shared" si="14" ref="R82:W82">SUM(R75:R81)</f>
        <v>20</v>
      </c>
      <c r="S82" s="79">
        <f t="shared" si="14"/>
        <v>14847</v>
      </c>
      <c r="T82" s="79">
        <f t="shared" si="14"/>
        <v>0</v>
      </c>
      <c r="U82" s="79">
        <f t="shared" si="14"/>
        <v>14847</v>
      </c>
      <c r="V82" s="79">
        <f t="shared" si="14"/>
        <v>55</v>
      </c>
      <c r="W82" s="79">
        <f t="shared" si="14"/>
        <v>14902</v>
      </c>
      <c r="X82" s="66">
        <f>SUM(X75:X81)</f>
        <v>0</v>
      </c>
      <c r="Y82" s="66">
        <f>SUM(Y75:Y81)</f>
        <v>14902</v>
      </c>
    </row>
  </sheetData>
  <sheetProtection/>
  <mergeCells count="26">
    <mergeCell ref="F10:F11"/>
    <mergeCell ref="G10:G11"/>
    <mergeCell ref="A10:A11"/>
    <mergeCell ref="B10:B11"/>
    <mergeCell ref="C10:C11"/>
    <mergeCell ref="D10:D11"/>
    <mergeCell ref="Q10:Y10"/>
    <mergeCell ref="H10:P10"/>
    <mergeCell ref="E46:G46"/>
    <mergeCell ref="F47:G47"/>
    <mergeCell ref="F25:G25"/>
    <mergeCell ref="F14:G14"/>
    <mergeCell ref="E24:G24"/>
    <mergeCell ref="E12:G12"/>
    <mergeCell ref="E13:G13"/>
    <mergeCell ref="E10:E11"/>
    <mergeCell ref="E55:G55"/>
    <mergeCell ref="F56:G56"/>
    <mergeCell ref="E32:G32"/>
    <mergeCell ref="F33:G33"/>
    <mergeCell ref="A8:G8"/>
    <mergeCell ref="A9:G9"/>
    <mergeCell ref="A1:F1"/>
    <mergeCell ref="A2:F2"/>
    <mergeCell ref="A4:G4"/>
    <mergeCell ref="A7:G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27"/>
  <sheetViews>
    <sheetView zoomScalePageLayoutView="0" workbookViewId="0" topLeftCell="A1">
      <pane ySplit="6" topLeftCell="BM121" activePane="bottomLeft" state="frozen"/>
      <selection pane="topLeft" activeCell="A1" sqref="A1"/>
      <selection pane="bottomLeft" activeCell="O6" sqref="O6:P109"/>
    </sheetView>
  </sheetViews>
  <sheetFormatPr defaultColWidth="9.140625" defaultRowHeight="12.75"/>
  <cols>
    <col min="1" max="1" width="3.00390625" style="5" customWidth="1"/>
    <col min="2" max="2" width="2.7109375" style="5" customWidth="1"/>
    <col min="3" max="3" width="2.8515625" style="5" customWidth="1"/>
    <col min="4" max="4" width="2.8515625" style="6" customWidth="1"/>
    <col min="5" max="5" width="3.00390625" style="5" customWidth="1"/>
    <col min="6" max="6" width="2.8515625" style="5" customWidth="1"/>
    <col min="7" max="7" width="26.57421875" style="5" customWidth="1"/>
    <col min="8" max="8" width="8.8515625" style="29" customWidth="1"/>
    <col min="9" max="9" width="0" style="29" hidden="1" customWidth="1"/>
    <col min="10" max="10" width="8.421875" style="29" hidden="1" customWidth="1"/>
    <col min="11" max="11" width="0" style="29" hidden="1" customWidth="1"/>
    <col min="12" max="12" width="8.57421875" style="29" hidden="1" customWidth="1"/>
    <col min="13" max="13" width="8.8515625" style="29" hidden="1" customWidth="1"/>
    <col min="14" max="16" width="8.8515625" style="29" customWidth="1"/>
    <col min="17" max="17" width="9.00390625" style="29" customWidth="1"/>
    <col min="18" max="18" width="0" style="29" hidden="1" customWidth="1"/>
    <col min="19" max="19" width="8.421875" style="29" hidden="1" customWidth="1"/>
    <col min="20" max="20" width="0" style="29" hidden="1" customWidth="1"/>
    <col min="21" max="21" width="8.28125" style="29" hidden="1" customWidth="1"/>
    <col min="22" max="22" width="8.421875" style="29" hidden="1" customWidth="1"/>
    <col min="23" max="23" width="8.8515625" style="5" customWidth="1"/>
    <col min="24" max="24" width="9.140625" style="115" customWidth="1"/>
    <col min="25" max="25" width="9.140625" style="116" customWidth="1"/>
  </cols>
  <sheetData>
    <row r="1" spans="1:7" ht="12.75">
      <c r="A1" s="195" t="s">
        <v>0</v>
      </c>
      <c r="B1" s="195"/>
      <c r="C1" s="195"/>
      <c r="D1" s="195"/>
      <c r="E1" s="195"/>
      <c r="F1" s="195"/>
      <c r="G1" s="195"/>
    </row>
    <row r="2" spans="1:20" ht="12.75">
      <c r="A2" s="195" t="s">
        <v>114</v>
      </c>
      <c r="B2" s="195"/>
      <c r="C2" s="195"/>
      <c r="D2" s="195"/>
      <c r="E2" s="195"/>
      <c r="F2" s="195"/>
      <c r="G2" s="195"/>
      <c r="S2" s="36" t="s">
        <v>185</v>
      </c>
      <c r="T2" s="36" t="s">
        <v>185</v>
      </c>
    </row>
    <row r="3" spans="19:20" ht="12.75">
      <c r="S3" s="29" t="s">
        <v>120</v>
      </c>
      <c r="T3" s="29" t="s">
        <v>120</v>
      </c>
    </row>
    <row r="4" spans="1:7" ht="12.75">
      <c r="A4" s="184" t="s">
        <v>403</v>
      </c>
      <c r="B4" s="184"/>
      <c r="C4" s="184"/>
      <c r="D4" s="184"/>
      <c r="E4" s="184"/>
      <c r="F4" s="184"/>
      <c r="G4" s="184"/>
    </row>
    <row r="5" spans="1:25" ht="12.75" customHeight="1">
      <c r="A5" s="158" t="s">
        <v>1</v>
      </c>
      <c r="B5" s="158" t="s">
        <v>2</v>
      </c>
      <c r="C5" s="158" t="s">
        <v>3</v>
      </c>
      <c r="D5" s="160" t="s">
        <v>4</v>
      </c>
      <c r="E5" s="188" t="s">
        <v>5</v>
      </c>
      <c r="F5" s="188" t="s">
        <v>6</v>
      </c>
      <c r="G5" s="204" t="s">
        <v>7</v>
      </c>
      <c r="H5" s="192" t="s">
        <v>8</v>
      </c>
      <c r="I5" s="193"/>
      <c r="J5" s="193"/>
      <c r="K5" s="193"/>
      <c r="L5" s="193"/>
      <c r="M5" s="193"/>
      <c r="N5" s="193"/>
      <c r="O5" s="193"/>
      <c r="P5" s="194"/>
      <c r="Q5" s="192" t="s">
        <v>9</v>
      </c>
      <c r="R5" s="193"/>
      <c r="S5" s="193"/>
      <c r="T5" s="193"/>
      <c r="U5" s="193"/>
      <c r="V5" s="193"/>
      <c r="W5" s="193"/>
      <c r="X5" s="193"/>
      <c r="Y5" s="194"/>
    </row>
    <row r="6" spans="1:25" ht="56.25">
      <c r="A6" s="159"/>
      <c r="B6" s="159"/>
      <c r="C6" s="159"/>
      <c r="D6" s="159"/>
      <c r="E6" s="189"/>
      <c r="F6" s="189"/>
      <c r="G6" s="205"/>
      <c r="H6" s="95" t="s">
        <v>10</v>
      </c>
      <c r="I6" s="95" t="s">
        <v>184</v>
      </c>
      <c r="J6" s="95" t="s">
        <v>11</v>
      </c>
      <c r="K6" s="95" t="s">
        <v>203</v>
      </c>
      <c r="L6" s="95" t="s">
        <v>204</v>
      </c>
      <c r="M6" s="95" t="s">
        <v>241</v>
      </c>
      <c r="N6" s="95" t="s">
        <v>242</v>
      </c>
      <c r="O6" s="71" t="s">
        <v>404</v>
      </c>
      <c r="P6" s="71" t="s">
        <v>405</v>
      </c>
      <c r="Q6" s="95" t="s">
        <v>10</v>
      </c>
      <c r="R6" s="95" t="s">
        <v>184</v>
      </c>
      <c r="S6" s="95" t="s">
        <v>11</v>
      </c>
      <c r="T6" s="95" t="s">
        <v>203</v>
      </c>
      <c r="U6" s="95" t="s">
        <v>204</v>
      </c>
      <c r="V6" s="95" t="s">
        <v>241</v>
      </c>
      <c r="W6" s="95" t="s">
        <v>242</v>
      </c>
      <c r="X6" s="71" t="s">
        <v>404</v>
      </c>
      <c r="Y6" s="71" t="s">
        <v>405</v>
      </c>
    </row>
    <row r="7" spans="1:25" ht="12.75">
      <c r="A7" s="2">
        <v>1</v>
      </c>
      <c r="B7" s="2"/>
      <c r="C7" s="2"/>
      <c r="D7" s="7"/>
      <c r="E7" s="206"/>
      <c r="F7" s="206"/>
      <c r="G7" s="206"/>
      <c r="H7" s="96"/>
      <c r="I7" s="96"/>
      <c r="J7" s="96"/>
      <c r="K7" s="96"/>
      <c r="L7" s="96"/>
      <c r="M7" s="96"/>
      <c r="N7" s="96"/>
      <c r="O7" s="76"/>
      <c r="P7" s="76"/>
      <c r="Q7" s="96"/>
      <c r="R7" s="96"/>
      <c r="S7" s="96"/>
      <c r="T7" s="96"/>
      <c r="U7" s="96"/>
      <c r="V7" s="96"/>
      <c r="W7" s="20"/>
      <c r="X7" s="77"/>
      <c r="Y7" s="83"/>
    </row>
    <row r="8" spans="1:25" ht="12.75">
      <c r="A8" s="2"/>
      <c r="B8" s="2">
        <v>1</v>
      </c>
      <c r="C8" s="2"/>
      <c r="D8" s="7"/>
      <c r="E8" s="164" t="s">
        <v>173</v>
      </c>
      <c r="F8" s="165"/>
      <c r="G8" s="165"/>
      <c r="H8" s="96"/>
      <c r="I8" s="96"/>
      <c r="J8" s="96"/>
      <c r="K8" s="96"/>
      <c r="L8" s="96"/>
      <c r="M8" s="96"/>
      <c r="N8" s="96"/>
      <c r="O8" s="76"/>
      <c r="P8" s="76"/>
      <c r="Q8" s="96"/>
      <c r="R8" s="96"/>
      <c r="S8" s="96"/>
      <c r="T8" s="96"/>
      <c r="U8" s="96"/>
      <c r="V8" s="96"/>
      <c r="W8" s="20"/>
      <c r="X8" s="77"/>
      <c r="Y8" s="83"/>
    </row>
    <row r="9" spans="1:25" ht="12.75">
      <c r="A9" s="2"/>
      <c r="B9" s="2"/>
      <c r="C9" s="8" t="s">
        <v>12</v>
      </c>
      <c r="D9" s="7"/>
      <c r="E9" s="2"/>
      <c r="F9" s="164" t="s">
        <v>13</v>
      </c>
      <c r="G9" s="165"/>
      <c r="H9" s="96"/>
      <c r="I9" s="96"/>
      <c r="J9" s="96"/>
      <c r="K9" s="96"/>
      <c r="L9" s="96"/>
      <c r="M9" s="96"/>
      <c r="N9" s="96"/>
      <c r="O9" s="76"/>
      <c r="P9" s="76"/>
      <c r="Q9" s="96"/>
      <c r="R9" s="96"/>
      <c r="S9" s="96"/>
      <c r="T9" s="96"/>
      <c r="U9" s="96"/>
      <c r="V9" s="96"/>
      <c r="W9" s="20"/>
      <c r="X9" s="77"/>
      <c r="Y9" s="83"/>
    </row>
    <row r="10" spans="1:25" ht="12.75">
      <c r="A10" s="2"/>
      <c r="B10" s="2"/>
      <c r="C10" s="8"/>
      <c r="D10" s="12">
        <v>1</v>
      </c>
      <c r="E10" s="2"/>
      <c r="F10" s="2"/>
      <c r="G10" s="26" t="s">
        <v>14</v>
      </c>
      <c r="H10" s="96"/>
      <c r="I10" s="96"/>
      <c r="J10" s="96"/>
      <c r="K10" s="96"/>
      <c r="L10" s="96"/>
      <c r="M10" s="96"/>
      <c r="N10" s="96"/>
      <c r="O10" s="76"/>
      <c r="P10" s="76"/>
      <c r="Q10" s="96">
        <v>2500</v>
      </c>
      <c r="R10" s="96"/>
      <c r="S10" s="96">
        <f>SUM(Q10:R10)</f>
        <v>2500</v>
      </c>
      <c r="T10" s="96"/>
      <c r="U10" s="96">
        <f>SUM(S10:T10)</f>
        <v>2500</v>
      </c>
      <c r="V10" s="96"/>
      <c r="W10" s="96">
        <f>SUM(U10:V10)</f>
        <v>2500</v>
      </c>
      <c r="X10" s="77"/>
      <c r="Y10" s="83">
        <f>SUM(W10:X10)</f>
        <v>2500</v>
      </c>
    </row>
    <row r="11" spans="1:25" ht="12.75">
      <c r="A11" s="2"/>
      <c r="B11" s="2"/>
      <c r="C11" s="8"/>
      <c r="D11" s="10" t="s">
        <v>15</v>
      </c>
      <c r="E11" s="9"/>
      <c r="F11" s="9"/>
      <c r="G11" s="27" t="s">
        <v>16</v>
      </c>
      <c r="H11" s="96"/>
      <c r="I11" s="96"/>
      <c r="J11" s="96"/>
      <c r="K11" s="96"/>
      <c r="L11" s="96"/>
      <c r="M11" s="96"/>
      <c r="N11" s="96"/>
      <c r="O11" s="76"/>
      <c r="P11" s="76"/>
      <c r="Q11" s="96">
        <v>675</v>
      </c>
      <c r="R11" s="96"/>
      <c r="S11" s="96">
        <f>SUM(Q11:R11)</f>
        <v>675</v>
      </c>
      <c r="T11" s="96"/>
      <c r="U11" s="96">
        <f>SUM(S11:T11)</f>
        <v>675</v>
      </c>
      <c r="V11" s="96"/>
      <c r="W11" s="96">
        <f>SUM(U11:V11)</f>
        <v>675</v>
      </c>
      <c r="X11" s="77"/>
      <c r="Y11" s="83">
        <f>SUM(W11:X11)</f>
        <v>675</v>
      </c>
    </row>
    <row r="12" spans="1:25" ht="12.75">
      <c r="A12" s="2"/>
      <c r="B12" s="2"/>
      <c r="C12" s="8"/>
      <c r="D12" s="10" t="s">
        <v>17</v>
      </c>
      <c r="E12" s="9"/>
      <c r="F12" s="9"/>
      <c r="G12" s="27" t="s">
        <v>18</v>
      </c>
      <c r="H12" s="96"/>
      <c r="I12" s="96"/>
      <c r="J12" s="96"/>
      <c r="K12" s="96"/>
      <c r="L12" s="96"/>
      <c r="M12" s="96"/>
      <c r="N12" s="96"/>
      <c r="O12" s="76"/>
      <c r="P12" s="76"/>
      <c r="Q12" s="96"/>
      <c r="R12" s="96"/>
      <c r="S12" s="96"/>
      <c r="T12" s="96"/>
      <c r="U12" s="96">
        <f>SUM(S12:T12)</f>
        <v>0</v>
      </c>
      <c r="V12" s="96"/>
      <c r="W12" s="96">
        <f>SUM(U12:V12)</f>
        <v>0</v>
      </c>
      <c r="X12" s="77"/>
      <c r="Y12" s="83">
        <f>SUM(W12:X12)</f>
        <v>0</v>
      </c>
    </row>
    <row r="13" spans="1:25" ht="12.75">
      <c r="A13" s="2"/>
      <c r="B13" s="2"/>
      <c r="C13" s="2"/>
      <c r="D13" s="7" t="s">
        <v>49</v>
      </c>
      <c r="E13" s="2"/>
      <c r="F13" s="2"/>
      <c r="G13" s="26" t="s">
        <v>50</v>
      </c>
      <c r="H13" s="96"/>
      <c r="I13" s="96"/>
      <c r="J13" s="96"/>
      <c r="K13" s="96"/>
      <c r="L13" s="96"/>
      <c r="M13" s="96"/>
      <c r="N13" s="96"/>
      <c r="O13" s="76"/>
      <c r="P13" s="76"/>
      <c r="Q13" s="96"/>
      <c r="R13" s="96"/>
      <c r="S13" s="96"/>
      <c r="T13" s="96"/>
      <c r="U13" s="96"/>
      <c r="V13" s="96"/>
      <c r="W13" s="20"/>
      <c r="X13" s="77"/>
      <c r="Y13" s="83"/>
    </row>
    <row r="14" spans="1:25" ht="12.75">
      <c r="A14" s="2"/>
      <c r="B14" s="9"/>
      <c r="C14" s="9"/>
      <c r="D14" s="10" t="s">
        <v>51</v>
      </c>
      <c r="E14" s="9"/>
      <c r="F14" s="9"/>
      <c r="G14" s="27" t="s">
        <v>52</v>
      </c>
      <c r="H14" s="96">
        <v>5431</v>
      </c>
      <c r="I14" s="96"/>
      <c r="J14" s="96">
        <f>SUM(H14:I14)</f>
        <v>5431</v>
      </c>
      <c r="K14" s="96"/>
      <c r="L14" s="96">
        <f aca="true" t="shared" si="0" ref="L14:L19">SUM(J14:K14)</f>
        <v>5431</v>
      </c>
      <c r="M14" s="96">
        <v>1349</v>
      </c>
      <c r="N14" s="96">
        <f aca="true" t="shared" si="1" ref="N14:N19">SUM(L14:M14)</f>
        <v>6780</v>
      </c>
      <c r="O14" s="76"/>
      <c r="P14" s="76">
        <f>SUM(N14:O14)</f>
        <v>6780</v>
      </c>
      <c r="Q14" s="96"/>
      <c r="R14" s="96"/>
      <c r="S14" s="96"/>
      <c r="T14" s="96"/>
      <c r="U14" s="96"/>
      <c r="V14" s="96"/>
      <c r="W14" s="20"/>
      <c r="X14" s="77"/>
      <c r="Y14" s="83"/>
    </row>
    <row r="15" spans="1:25" ht="12.75">
      <c r="A15" s="2"/>
      <c r="B15" s="9"/>
      <c r="C15" s="9"/>
      <c r="D15" s="10" t="s">
        <v>53</v>
      </c>
      <c r="E15" s="9"/>
      <c r="F15" s="9"/>
      <c r="G15" s="27" t="s">
        <v>54</v>
      </c>
      <c r="H15" s="96">
        <v>1466</v>
      </c>
      <c r="I15" s="96"/>
      <c r="J15" s="96">
        <f>SUM(H15:I15)</f>
        <v>1466</v>
      </c>
      <c r="K15" s="96"/>
      <c r="L15" s="96">
        <f t="shared" si="0"/>
        <v>1466</v>
      </c>
      <c r="M15" s="96">
        <v>365</v>
      </c>
      <c r="N15" s="96">
        <f t="shared" si="1"/>
        <v>1831</v>
      </c>
      <c r="O15" s="76"/>
      <c r="P15" s="76">
        <f>SUM(N15:O15)</f>
        <v>1831</v>
      </c>
      <c r="Q15" s="96"/>
      <c r="R15" s="96"/>
      <c r="S15" s="96"/>
      <c r="T15" s="96"/>
      <c r="U15" s="96"/>
      <c r="V15" s="96"/>
      <c r="W15" s="20"/>
      <c r="X15" s="77"/>
      <c r="Y15" s="83"/>
    </row>
    <row r="16" spans="1:25" ht="12.75">
      <c r="A16" s="2"/>
      <c r="B16" s="2"/>
      <c r="C16" s="2"/>
      <c r="D16" s="10" t="s">
        <v>55</v>
      </c>
      <c r="E16" s="9"/>
      <c r="F16" s="9"/>
      <c r="G16" s="27" t="s">
        <v>56</v>
      </c>
      <c r="H16" s="96">
        <v>11225</v>
      </c>
      <c r="I16" s="96"/>
      <c r="J16" s="96">
        <f>SUM(H16:I16)</f>
        <v>11225</v>
      </c>
      <c r="K16" s="96"/>
      <c r="L16" s="96">
        <f t="shared" si="0"/>
        <v>11225</v>
      </c>
      <c r="M16" s="96"/>
      <c r="N16" s="96">
        <f t="shared" si="1"/>
        <v>11225</v>
      </c>
      <c r="O16" s="76">
        <v>5894</v>
      </c>
      <c r="P16" s="76">
        <f>SUM(N16:O16)</f>
        <v>17119</v>
      </c>
      <c r="Q16" s="96"/>
      <c r="R16" s="96"/>
      <c r="S16" s="96"/>
      <c r="T16" s="96"/>
      <c r="U16" s="96"/>
      <c r="V16" s="96"/>
      <c r="W16" s="20"/>
      <c r="X16" s="77"/>
      <c r="Y16" s="83"/>
    </row>
    <row r="17" spans="1:25" ht="12.75">
      <c r="A17" s="2"/>
      <c r="B17" s="2"/>
      <c r="C17" s="2"/>
      <c r="D17" s="10" t="s">
        <v>57</v>
      </c>
      <c r="E17" s="9"/>
      <c r="F17" s="9"/>
      <c r="G17" s="27" t="s">
        <v>58</v>
      </c>
      <c r="H17" s="96"/>
      <c r="I17" s="96"/>
      <c r="J17" s="96">
        <f>SUM(H17:I17)</f>
        <v>0</v>
      </c>
      <c r="K17" s="96"/>
      <c r="L17" s="96">
        <f t="shared" si="0"/>
        <v>0</v>
      </c>
      <c r="M17" s="96"/>
      <c r="N17" s="96">
        <f t="shared" si="1"/>
        <v>0</v>
      </c>
      <c r="O17" s="76"/>
      <c r="P17" s="76">
        <f>SUM(N17:O17)</f>
        <v>0</v>
      </c>
      <c r="Q17" s="96"/>
      <c r="R17" s="96"/>
      <c r="S17" s="96"/>
      <c r="T17" s="96"/>
      <c r="U17" s="96"/>
      <c r="V17" s="96"/>
      <c r="W17" s="20"/>
      <c r="X17" s="77"/>
      <c r="Y17" s="83"/>
    </row>
    <row r="18" spans="1:25" ht="12.75">
      <c r="A18" s="1"/>
      <c r="B18" s="1"/>
      <c r="C18" s="1"/>
      <c r="D18" s="13"/>
      <c r="E18" s="1"/>
      <c r="F18" s="1"/>
      <c r="G18" s="28"/>
      <c r="H18" s="96"/>
      <c r="I18" s="96"/>
      <c r="J18" s="96"/>
      <c r="K18" s="96"/>
      <c r="L18" s="96">
        <f t="shared" si="0"/>
        <v>0</v>
      </c>
      <c r="M18" s="96"/>
      <c r="N18" s="96">
        <f t="shared" si="1"/>
        <v>0</v>
      </c>
      <c r="O18" s="76"/>
      <c r="P18" s="76">
        <f>SUM(N18:O18)</f>
        <v>0</v>
      </c>
      <c r="Q18" s="96"/>
      <c r="R18" s="96"/>
      <c r="S18" s="96"/>
      <c r="T18" s="96"/>
      <c r="U18" s="96"/>
      <c r="V18" s="96"/>
      <c r="W18" s="20"/>
      <c r="X18" s="77"/>
      <c r="Y18" s="83"/>
    </row>
    <row r="19" spans="1:25" ht="12.75">
      <c r="A19" s="2"/>
      <c r="B19" s="2"/>
      <c r="C19" s="2"/>
      <c r="D19" s="7"/>
      <c r="E19" s="2"/>
      <c r="F19" s="2"/>
      <c r="G19" s="26" t="s">
        <v>122</v>
      </c>
      <c r="H19" s="97">
        <f>SUM(H14:H18)</f>
        <v>18122</v>
      </c>
      <c r="I19" s="97">
        <f>SUM(I14:I18)</f>
        <v>0</v>
      </c>
      <c r="J19" s="97">
        <f>SUM(J14:J18)</f>
        <v>18122</v>
      </c>
      <c r="K19" s="97">
        <f>SUM(K14:K18)</f>
        <v>0</v>
      </c>
      <c r="L19" s="97">
        <f t="shared" si="0"/>
        <v>18122</v>
      </c>
      <c r="M19" s="97">
        <f>SUM(M14:M18)</f>
        <v>1714</v>
      </c>
      <c r="N19" s="97">
        <f t="shared" si="1"/>
        <v>19836</v>
      </c>
      <c r="O19" s="79">
        <f>SUM(O14:O18)</f>
        <v>5894</v>
      </c>
      <c r="P19" s="79">
        <f>SUM(P14:P18)</f>
        <v>25730</v>
      </c>
      <c r="Q19" s="97">
        <f>SUM(Q10:Q18)</f>
        <v>3175</v>
      </c>
      <c r="R19" s="97">
        <f>SUM(R10:R18)</f>
        <v>0</v>
      </c>
      <c r="S19" s="97">
        <f>SUM(S10:S18)</f>
        <v>3175</v>
      </c>
      <c r="T19" s="97">
        <f>SUM(T10:T18)</f>
        <v>0</v>
      </c>
      <c r="U19" s="97">
        <f>SUM(S19:T19)</f>
        <v>3175</v>
      </c>
      <c r="V19" s="97">
        <f>SUM(V10:V18)</f>
        <v>0</v>
      </c>
      <c r="W19" s="97">
        <f>SUM(U19:V19)</f>
        <v>3175</v>
      </c>
      <c r="X19" s="118">
        <f>SUM(X10:X18)</f>
        <v>0</v>
      </c>
      <c r="Y19" s="79">
        <f>SUM(Y10:Y18)</f>
        <v>3175</v>
      </c>
    </row>
    <row r="20" spans="1:25" ht="12.75">
      <c r="A20" s="2"/>
      <c r="B20" s="2"/>
      <c r="C20" s="2"/>
      <c r="D20" s="7"/>
      <c r="E20" s="2"/>
      <c r="F20" s="2"/>
      <c r="G20" s="26"/>
      <c r="H20" s="96"/>
      <c r="I20" s="96"/>
      <c r="J20" s="96"/>
      <c r="K20" s="96"/>
      <c r="L20" s="96"/>
      <c r="M20" s="96"/>
      <c r="N20" s="96"/>
      <c r="O20" s="76"/>
      <c r="P20" s="76"/>
      <c r="Q20" s="96"/>
      <c r="R20" s="96"/>
      <c r="S20" s="96"/>
      <c r="T20" s="96"/>
      <c r="U20" s="96"/>
      <c r="V20" s="96"/>
      <c r="W20" s="20"/>
      <c r="X20" s="77"/>
      <c r="Y20" s="83"/>
    </row>
    <row r="21" spans="1:25" ht="12.75">
      <c r="A21" s="2"/>
      <c r="B21" s="2">
        <v>2</v>
      </c>
      <c r="C21" s="2"/>
      <c r="D21" s="7"/>
      <c r="E21" s="164" t="s">
        <v>174</v>
      </c>
      <c r="F21" s="165"/>
      <c r="G21" s="165"/>
      <c r="H21" s="96"/>
      <c r="I21" s="96"/>
      <c r="J21" s="96"/>
      <c r="K21" s="96"/>
      <c r="L21" s="96"/>
      <c r="M21" s="96"/>
      <c r="N21" s="96"/>
      <c r="O21" s="76"/>
      <c r="P21" s="76"/>
      <c r="Q21" s="96"/>
      <c r="R21" s="96"/>
      <c r="S21" s="96"/>
      <c r="T21" s="96"/>
      <c r="U21" s="96"/>
      <c r="V21" s="96"/>
      <c r="W21" s="20"/>
      <c r="X21" s="77"/>
      <c r="Y21" s="83"/>
    </row>
    <row r="22" spans="1:25" ht="12.75">
      <c r="A22" s="2"/>
      <c r="B22" s="2"/>
      <c r="C22" s="8" t="s">
        <v>12</v>
      </c>
      <c r="D22" s="7"/>
      <c r="E22" s="2"/>
      <c r="F22" s="164" t="s">
        <v>13</v>
      </c>
      <c r="G22" s="165"/>
      <c r="H22" s="96"/>
      <c r="I22" s="96"/>
      <c r="J22" s="96"/>
      <c r="K22" s="96"/>
      <c r="L22" s="96"/>
      <c r="M22" s="96"/>
      <c r="N22" s="96"/>
      <c r="O22" s="76"/>
      <c r="P22" s="76"/>
      <c r="Q22" s="96"/>
      <c r="R22" s="96"/>
      <c r="S22" s="96"/>
      <c r="T22" s="96"/>
      <c r="U22" s="96"/>
      <c r="V22" s="96"/>
      <c r="W22" s="20"/>
      <c r="X22" s="77"/>
      <c r="Y22" s="83"/>
    </row>
    <row r="23" spans="1:25" ht="12.75">
      <c r="A23" s="2"/>
      <c r="B23" s="2"/>
      <c r="C23" s="8"/>
      <c r="D23" s="12">
        <v>1</v>
      </c>
      <c r="E23" s="2"/>
      <c r="F23" s="2"/>
      <c r="G23" s="26" t="s">
        <v>14</v>
      </c>
      <c r="H23" s="96"/>
      <c r="I23" s="96"/>
      <c r="J23" s="96"/>
      <c r="K23" s="96"/>
      <c r="L23" s="96"/>
      <c r="M23" s="96"/>
      <c r="N23" s="96"/>
      <c r="O23" s="76"/>
      <c r="P23" s="76"/>
      <c r="Q23" s="96"/>
      <c r="R23" s="96"/>
      <c r="S23" s="96"/>
      <c r="T23" s="96"/>
      <c r="U23" s="96"/>
      <c r="V23" s="96"/>
      <c r="W23" s="20"/>
      <c r="X23" s="77"/>
      <c r="Y23" s="83"/>
    </row>
    <row r="24" spans="1:25" ht="12.75">
      <c r="A24" s="2"/>
      <c r="B24" s="2"/>
      <c r="C24" s="8"/>
      <c r="D24" s="10" t="s">
        <v>15</v>
      </c>
      <c r="E24" s="9"/>
      <c r="F24" s="9"/>
      <c r="G24" s="27" t="s">
        <v>16</v>
      </c>
      <c r="H24" s="96"/>
      <c r="I24" s="96"/>
      <c r="J24" s="96"/>
      <c r="K24" s="96"/>
      <c r="L24" s="96"/>
      <c r="M24" s="96"/>
      <c r="N24" s="96"/>
      <c r="O24" s="76"/>
      <c r="P24" s="76"/>
      <c r="Q24" s="96">
        <v>50</v>
      </c>
      <c r="R24" s="96"/>
      <c r="S24" s="96">
        <f>SUM(Q24:R24)</f>
        <v>50</v>
      </c>
      <c r="T24" s="96"/>
      <c r="U24" s="96">
        <f>SUM(S24:T24)</f>
        <v>50</v>
      </c>
      <c r="V24" s="96"/>
      <c r="W24" s="96">
        <f>SUM(U24:V24)</f>
        <v>50</v>
      </c>
      <c r="X24" s="77"/>
      <c r="Y24" s="83">
        <f>SUM(W24:X24)</f>
        <v>50</v>
      </c>
    </row>
    <row r="25" spans="1:25" ht="12.75">
      <c r="A25" s="2"/>
      <c r="B25" s="2"/>
      <c r="C25" s="8"/>
      <c r="D25" s="10" t="s">
        <v>17</v>
      </c>
      <c r="E25" s="9"/>
      <c r="F25" s="9"/>
      <c r="G25" s="27" t="s">
        <v>18</v>
      </c>
      <c r="H25" s="96"/>
      <c r="I25" s="96"/>
      <c r="J25" s="96"/>
      <c r="K25" s="96"/>
      <c r="L25" s="96"/>
      <c r="M25" s="96"/>
      <c r="N25" s="96"/>
      <c r="O25" s="76"/>
      <c r="P25" s="76"/>
      <c r="Q25" s="96">
        <v>14</v>
      </c>
      <c r="R25" s="96"/>
      <c r="S25" s="96">
        <f>SUM(Q25:R25)</f>
        <v>14</v>
      </c>
      <c r="T25" s="96"/>
      <c r="U25" s="96">
        <f>SUM(S25:T25)</f>
        <v>14</v>
      </c>
      <c r="V25" s="96"/>
      <c r="W25" s="96">
        <f>SUM(U25:V25)</f>
        <v>14</v>
      </c>
      <c r="X25" s="77"/>
      <c r="Y25" s="83">
        <f>SUM(W25:X25)</f>
        <v>14</v>
      </c>
    </row>
    <row r="26" spans="1:25" ht="12.75">
      <c r="A26" s="2"/>
      <c r="B26" s="2"/>
      <c r="C26" s="8"/>
      <c r="D26" s="10"/>
      <c r="E26" s="9"/>
      <c r="F26" s="9"/>
      <c r="G26" s="27"/>
      <c r="H26" s="96"/>
      <c r="I26" s="96"/>
      <c r="J26" s="96"/>
      <c r="K26" s="96"/>
      <c r="L26" s="96"/>
      <c r="M26" s="96"/>
      <c r="N26" s="96"/>
      <c r="O26" s="76"/>
      <c r="P26" s="76"/>
      <c r="Q26" s="96"/>
      <c r="R26" s="96"/>
      <c r="S26" s="96"/>
      <c r="T26" s="96"/>
      <c r="U26" s="96"/>
      <c r="V26" s="96"/>
      <c r="W26" s="20"/>
      <c r="X26" s="77"/>
      <c r="Y26" s="83"/>
    </row>
    <row r="27" spans="1:25" ht="12.75">
      <c r="A27" s="2"/>
      <c r="B27" s="2"/>
      <c r="C27" s="2"/>
      <c r="D27" s="7"/>
      <c r="E27" s="2"/>
      <c r="F27" s="2"/>
      <c r="G27" s="26" t="s">
        <v>122</v>
      </c>
      <c r="H27" s="96"/>
      <c r="I27" s="96"/>
      <c r="J27" s="96"/>
      <c r="K27" s="96"/>
      <c r="L27" s="96"/>
      <c r="M27" s="96"/>
      <c r="N27" s="96"/>
      <c r="O27" s="76"/>
      <c r="P27" s="76"/>
      <c r="Q27" s="97">
        <f>SUM(Q24:Q26)</f>
        <v>64</v>
      </c>
      <c r="R27" s="97">
        <f>SUM(R24:R26)</f>
        <v>0</v>
      </c>
      <c r="S27" s="97">
        <f>SUM(S24:S26)</f>
        <v>64</v>
      </c>
      <c r="T27" s="97">
        <f>SUM(T24:T26)</f>
        <v>0</v>
      </c>
      <c r="U27" s="97">
        <f>SUM(S27:T27)</f>
        <v>64</v>
      </c>
      <c r="V27" s="97">
        <f>SUM(V24:V26)</f>
        <v>0</v>
      </c>
      <c r="W27" s="97">
        <f>SUM(U27:V27)</f>
        <v>64</v>
      </c>
      <c r="X27" s="118">
        <f>SUM(X24:X26)</f>
        <v>0</v>
      </c>
      <c r="Y27" s="79">
        <f>SUM(Y24:Y26)</f>
        <v>64</v>
      </c>
    </row>
    <row r="28" spans="1:25" ht="12.75">
      <c r="A28" s="2"/>
      <c r="B28" s="2"/>
      <c r="C28" s="2"/>
      <c r="D28" s="7"/>
      <c r="E28" s="2"/>
      <c r="F28" s="2"/>
      <c r="G28" s="26"/>
      <c r="H28" s="96"/>
      <c r="I28" s="96"/>
      <c r="J28" s="96"/>
      <c r="K28" s="96"/>
      <c r="L28" s="96"/>
      <c r="M28" s="96"/>
      <c r="N28" s="96"/>
      <c r="O28" s="76"/>
      <c r="P28" s="76"/>
      <c r="Q28" s="96"/>
      <c r="R28" s="96"/>
      <c r="S28" s="96"/>
      <c r="T28" s="96"/>
      <c r="U28" s="96"/>
      <c r="V28" s="96"/>
      <c r="W28" s="20"/>
      <c r="X28" s="77"/>
      <c r="Y28" s="83"/>
    </row>
    <row r="29" spans="1:25" ht="12.75">
      <c r="A29" s="2"/>
      <c r="B29" s="2">
        <v>3</v>
      </c>
      <c r="C29" s="2"/>
      <c r="D29" s="7"/>
      <c r="E29" s="164" t="s">
        <v>175</v>
      </c>
      <c r="F29" s="165"/>
      <c r="G29" s="165"/>
      <c r="H29" s="96"/>
      <c r="I29" s="96"/>
      <c r="J29" s="96"/>
      <c r="K29" s="96"/>
      <c r="L29" s="96"/>
      <c r="M29" s="96"/>
      <c r="N29" s="96"/>
      <c r="O29" s="76"/>
      <c r="P29" s="76"/>
      <c r="Q29" s="96"/>
      <c r="R29" s="96"/>
      <c r="S29" s="96"/>
      <c r="T29" s="96"/>
      <c r="U29" s="96"/>
      <c r="V29" s="96"/>
      <c r="W29" s="20"/>
      <c r="X29" s="77"/>
      <c r="Y29" s="83"/>
    </row>
    <row r="30" spans="1:25" ht="12.75">
      <c r="A30" s="2"/>
      <c r="B30" s="2"/>
      <c r="C30" s="8" t="s">
        <v>12</v>
      </c>
      <c r="D30" s="7"/>
      <c r="E30" s="2"/>
      <c r="F30" s="164" t="s">
        <v>13</v>
      </c>
      <c r="G30" s="165"/>
      <c r="H30" s="96"/>
      <c r="I30" s="96"/>
      <c r="J30" s="96"/>
      <c r="K30" s="96"/>
      <c r="L30" s="96"/>
      <c r="M30" s="96"/>
      <c r="N30" s="96"/>
      <c r="O30" s="76"/>
      <c r="P30" s="76"/>
      <c r="Q30" s="96"/>
      <c r="R30" s="96"/>
      <c r="S30" s="96"/>
      <c r="T30" s="96"/>
      <c r="U30" s="96"/>
      <c r="V30" s="96"/>
      <c r="W30" s="20"/>
      <c r="X30" s="77"/>
      <c r="Y30" s="83"/>
    </row>
    <row r="31" spans="1:25" ht="12.75">
      <c r="A31" s="2"/>
      <c r="B31" s="2"/>
      <c r="C31" s="8"/>
      <c r="D31" s="12">
        <v>1</v>
      </c>
      <c r="E31" s="2"/>
      <c r="F31" s="2"/>
      <c r="G31" s="26" t="s">
        <v>14</v>
      </c>
      <c r="H31" s="96"/>
      <c r="I31" s="96"/>
      <c r="J31" s="96"/>
      <c r="K31" s="96"/>
      <c r="L31" s="96"/>
      <c r="M31" s="96"/>
      <c r="N31" s="96"/>
      <c r="O31" s="76"/>
      <c r="P31" s="76"/>
      <c r="Q31" s="96"/>
      <c r="R31" s="96"/>
      <c r="S31" s="96"/>
      <c r="T31" s="96"/>
      <c r="U31" s="96"/>
      <c r="V31" s="96"/>
      <c r="W31" s="20"/>
      <c r="X31" s="77"/>
      <c r="Y31" s="83"/>
    </row>
    <row r="32" spans="1:25" ht="12.75">
      <c r="A32" s="2"/>
      <c r="B32" s="2"/>
      <c r="C32" s="8"/>
      <c r="D32" s="10" t="s">
        <v>15</v>
      </c>
      <c r="E32" s="9"/>
      <c r="F32" s="9"/>
      <c r="G32" s="27" t="s">
        <v>16</v>
      </c>
      <c r="H32" s="96"/>
      <c r="I32" s="96"/>
      <c r="J32" s="96"/>
      <c r="K32" s="96"/>
      <c r="L32" s="96"/>
      <c r="M32" s="96"/>
      <c r="N32" s="96"/>
      <c r="O32" s="76"/>
      <c r="P32" s="76"/>
      <c r="Q32" s="96">
        <v>4500</v>
      </c>
      <c r="R32" s="96"/>
      <c r="S32" s="96">
        <f>SUM(Q32:R32)</f>
        <v>4500</v>
      </c>
      <c r="T32" s="96"/>
      <c r="U32" s="96">
        <f>SUM(S32:T32)</f>
        <v>4500</v>
      </c>
      <c r="V32" s="96"/>
      <c r="W32" s="96">
        <f>SUM(U32:V32)</f>
        <v>4500</v>
      </c>
      <c r="X32" s="77"/>
      <c r="Y32" s="83">
        <f>SUM(W32:X32)</f>
        <v>4500</v>
      </c>
    </row>
    <row r="33" spans="1:25" ht="12.75">
      <c r="A33" s="2"/>
      <c r="B33" s="2"/>
      <c r="C33" s="8"/>
      <c r="D33" s="10" t="s">
        <v>17</v>
      </c>
      <c r="E33" s="9"/>
      <c r="F33" s="9"/>
      <c r="G33" s="27" t="s">
        <v>18</v>
      </c>
      <c r="H33" s="96"/>
      <c r="I33" s="96"/>
      <c r="J33" s="96"/>
      <c r="K33" s="96"/>
      <c r="L33" s="96"/>
      <c r="M33" s="96"/>
      <c r="N33" s="96"/>
      <c r="O33" s="76"/>
      <c r="P33" s="76"/>
      <c r="Q33" s="96">
        <v>1215</v>
      </c>
      <c r="R33" s="96"/>
      <c r="S33" s="96">
        <f>SUM(Q33:R33)</f>
        <v>1215</v>
      </c>
      <c r="T33" s="96"/>
      <c r="U33" s="96">
        <f>SUM(S33:T33)</f>
        <v>1215</v>
      </c>
      <c r="V33" s="96"/>
      <c r="W33" s="96">
        <f>SUM(U33:V33)</f>
        <v>1215</v>
      </c>
      <c r="X33" s="77"/>
      <c r="Y33" s="83">
        <f>SUM(W33:X33)</f>
        <v>1215</v>
      </c>
    </row>
    <row r="34" spans="1:25" ht="12.75">
      <c r="A34" s="2"/>
      <c r="B34" s="2"/>
      <c r="C34" s="8"/>
      <c r="D34" s="10"/>
      <c r="E34" s="9"/>
      <c r="F34" s="9"/>
      <c r="G34" s="27"/>
      <c r="H34" s="96"/>
      <c r="I34" s="96"/>
      <c r="J34" s="96"/>
      <c r="K34" s="96"/>
      <c r="L34" s="96"/>
      <c r="M34" s="96"/>
      <c r="N34" s="96"/>
      <c r="O34" s="76"/>
      <c r="P34" s="76"/>
      <c r="Q34" s="96"/>
      <c r="R34" s="96"/>
      <c r="S34" s="96">
        <f>SUM(Q34:R34)</f>
        <v>0</v>
      </c>
      <c r="T34" s="96"/>
      <c r="U34" s="96">
        <f>SUM(S34:T34)</f>
        <v>0</v>
      </c>
      <c r="V34" s="96"/>
      <c r="W34" s="96">
        <f>SUM(U34:V34)</f>
        <v>0</v>
      </c>
      <c r="X34" s="77"/>
      <c r="Y34" s="83">
        <f>SUM(W34:X34)</f>
        <v>0</v>
      </c>
    </row>
    <row r="35" spans="1:25" ht="12.75">
      <c r="A35" s="2"/>
      <c r="B35" s="2"/>
      <c r="C35" s="2"/>
      <c r="D35" s="7"/>
      <c r="E35" s="2"/>
      <c r="F35" s="2"/>
      <c r="G35" s="26" t="s">
        <v>122</v>
      </c>
      <c r="H35" s="96"/>
      <c r="I35" s="96"/>
      <c r="J35" s="96"/>
      <c r="K35" s="96"/>
      <c r="L35" s="96"/>
      <c r="M35" s="96"/>
      <c r="N35" s="96"/>
      <c r="O35" s="76"/>
      <c r="P35" s="76"/>
      <c r="Q35" s="97">
        <f>SUM(Q32:Q34)</f>
        <v>5715</v>
      </c>
      <c r="R35" s="97">
        <f>SUM(R32:R34)</f>
        <v>0</v>
      </c>
      <c r="S35" s="97">
        <f>SUM(S32:S34)</f>
        <v>5715</v>
      </c>
      <c r="T35" s="97">
        <f>SUM(T32:T34)</f>
        <v>0</v>
      </c>
      <c r="U35" s="97">
        <f>SUM(S35:T35)</f>
        <v>5715</v>
      </c>
      <c r="V35" s="97">
        <f>SUM(V32:V34)</f>
        <v>0</v>
      </c>
      <c r="W35" s="97">
        <f>SUM(U35:V35)</f>
        <v>5715</v>
      </c>
      <c r="X35" s="118">
        <f>SUM(X32:X34)</f>
        <v>0</v>
      </c>
      <c r="Y35" s="79">
        <f>SUM(Y32:Y34)</f>
        <v>5715</v>
      </c>
    </row>
    <row r="36" spans="1:25" ht="12.75">
      <c r="A36" s="2"/>
      <c r="B36" s="2"/>
      <c r="C36" s="2"/>
      <c r="D36" s="7"/>
      <c r="E36" s="2"/>
      <c r="F36" s="2"/>
      <c r="G36" s="26"/>
      <c r="H36" s="96"/>
      <c r="I36" s="96"/>
      <c r="J36" s="96"/>
      <c r="K36" s="96"/>
      <c r="L36" s="96"/>
      <c r="M36" s="96"/>
      <c r="N36" s="96"/>
      <c r="O36" s="76"/>
      <c r="P36" s="76"/>
      <c r="Q36" s="96"/>
      <c r="R36" s="96"/>
      <c r="S36" s="96"/>
      <c r="T36" s="96"/>
      <c r="U36" s="96"/>
      <c r="V36" s="96"/>
      <c r="W36" s="20"/>
      <c r="X36" s="77"/>
      <c r="Y36" s="83"/>
    </row>
    <row r="37" spans="1:25" ht="24" customHeight="1">
      <c r="A37" s="2"/>
      <c r="B37" s="2">
        <v>4</v>
      </c>
      <c r="C37" s="2"/>
      <c r="D37" s="7"/>
      <c r="E37" s="201" t="s">
        <v>170</v>
      </c>
      <c r="F37" s="202"/>
      <c r="G37" s="203"/>
      <c r="H37" s="96"/>
      <c r="I37" s="96"/>
      <c r="J37" s="96"/>
      <c r="K37" s="96"/>
      <c r="L37" s="96"/>
      <c r="M37" s="96"/>
      <c r="N37" s="96"/>
      <c r="O37" s="76"/>
      <c r="P37" s="76"/>
      <c r="Q37" s="96"/>
      <c r="R37" s="96"/>
      <c r="S37" s="96"/>
      <c r="T37" s="96"/>
      <c r="U37" s="96"/>
      <c r="V37" s="96"/>
      <c r="W37" s="20"/>
      <c r="X37" s="77"/>
      <c r="Y37" s="83"/>
    </row>
    <row r="38" spans="1:25" ht="12.75">
      <c r="A38" s="2"/>
      <c r="B38" s="2"/>
      <c r="C38" s="8" t="s">
        <v>12</v>
      </c>
      <c r="D38" s="7"/>
      <c r="E38" s="2"/>
      <c r="F38" s="164" t="s">
        <v>13</v>
      </c>
      <c r="G38" s="165"/>
      <c r="H38" s="96"/>
      <c r="I38" s="96"/>
      <c r="J38" s="96"/>
      <c r="K38" s="96"/>
      <c r="L38" s="96"/>
      <c r="M38" s="96"/>
      <c r="N38" s="96"/>
      <c r="O38" s="76"/>
      <c r="P38" s="76"/>
      <c r="Q38" s="96"/>
      <c r="R38" s="96"/>
      <c r="S38" s="96"/>
      <c r="T38" s="96"/>
      <c r="U38" s="96"/>
      <c r="V38" s="96"/>
      <c r="W38" s="20"/>
      <c r="X38" s="77"/>
      <c r="Y38" s="83"/>
    </row>
    <row r="39" spans="1:25" ht="12.75">
      <c r="A39" s="2"/>
      <c r="B39" s="2"/>
      <c r="C39" s="2"/>
      <c r="D39" s="7" t="s">
        <v>61</v>
      </c>
      <c r="E39" s="2"/>
      <c r="F39" s="2"/>
      <c r="G39" s="26" t="s">
        <v>62</v>
      </c>
      <c r="H39" s="96"/>
      <c r="I39" s="96"/>
      <c r="J39" s="96"/>
      <c r="K39" s="96"/>
      <c r="L39" s="96"/>
      <c r="M39" s="96"/>
      <c r="N39" s="96"/>
      <c r="O39" s="76"/>
      <c r="P39" s="76"/>
      <c r="Q39" s="96"/>
      <c r="R39" s="96"/>
      <c r="S39" s="96"/>
      <c r="T39" s="96"/>
      <c r="U39" s="96"/>
      <c r="V39" s="96"/>
      <c r="W39" s="20"/>
      <c r="X39" s="77"/>
      <c r="Y39" s="83"/>
    </row>
    <row r="40" spans="1:25" ht="39">
      <c r="A40" s="2"/>
      <c r="B40" s="2"/>
      <c r="C40" s="1"/>
      <c r="D40" s="13" t="s">
        <v>112</v>
      </c>
      <c r="E40" s="1"/>
      <c r="F40" s="1"/>
      <c r="G40" s="87" t="s">
        <v>401</v>
      </c>
      <c r="H40" s="96"/>
      <c r="I40" s="96"/>
      <c r="J40" s="96"/>
      <c r="K40" s="96"/>
      <c r="L40" s="96"/>
      <c r="M40" s="96"/>
      <c r="N40" s="96"/>
      <c r="O40" s="76"/>
      <c r="P40" s="76"/>
      <c r="Q40" s="96">
        <v>24149</v>
      </c>
      <c r="R40" s="96"/>
      <c r="S40" s="96">
        <f>SUM(Q40:R40)</f>
        <v>24149</v>
      </c>
      <c r="T40" s="96"/>
      <c r="U40" s="96">
        <f>SUM(S40:T40)</f>
        <v>24149</v>
      </c>
      <c r="V40" s="96">
        <v>2354</v>
      </c>
      <c r="W40" s="96">
        <f>SUM(U40:V40)</f>
        <v>26503</v>
      </c>
      <c r="X40" s="77">
        <v>6254</v>
      </c>
      <c r="Y40" s="83">
        <f>SUM(W40:X40)</f>
        <v>32757</v>
      </c>
    </row>
    <row r="41" spans="1:25" ht="39">
      <c r="A41" s="2"/>
      <c r="B41" s="2"/>
      <c r="C41" s="1"/>
      <c r="D41" s="13"/>
      <c r="E41" s="1"/>
      <c r="F41" s="1"/>
      <c r="G41" s="84" t="s">
        <v>182</v>
      </c>
      <c r="H41" s="96"/>
      <c r="I41" s="96">
        <v>255</v>
      </c>
      <c r="J41" s="96">
        <f>SUM(H41:I41)</f>
        <v>255</v>
      </c>
      <c r="K41" s="96"/>
      <c r="L41" s="96">
        <f>SUM(J41:K41)</f>
        <v>255</v>
      </c>
      <c r="M41" s="96">
        <v>-255</v>
      </c>
      <c r="N41" s="96">
        <f>SUM(L41:M41)</f>
        <v>0</v>
      </c>
      <c r="O41" s="76"/>
      <c r="P41" s="76">
        <f>SUM(N41:O41)</f>
        <v>0</v>
      </c>
      <c r="Q41" s="96"/>
      <c r="R41" s="96">
        <v>255</v>
      </c>
      <c r="S41" s="96">
        <f>SUM(Q41:R41)</f>
        <v>255</v>
      </c>
      <c r="T41" s="96"/>
      <c r="U41" s="96">
        <f>SUM(S41:T41)</f>
        <v>255</v>
      </c>
      <c r="V41" s="96"/>
      <c r="W41" s="96">
        <f>SUM(U41:V41)</f>
        <v>255</v>
      </c>
      <c r="X41" s="77"/>
      <c r="Y41" s="83">
        <f>SUM(W41:X41)</f>
        <v>255</v>
      </c>
    </row>
    <row r="42" spans="1:25" ht="12.75">
      <c r="A42" s="2"/>
      <c r="B42" s="2"/>
      <c r="C42" s="2"/>
      <c r="D42" s="7"/>
      <c r="E42" s="2"/>
      <c r="F42" s="2"/>
      <c r="G42" s="26" t="s">
        <v>122</v>
      </c>
      <c r="H42" s="97">
        <f>SUM(H41)</f>
        <v>0</v>
      </c>
      <c r="I42" s="97">
        <f>SUM(I41)</f>
        <v>255</v>
      </c>
      <c r="J42" s="97">
        <f>SUM(J41)</f>
        <v>255</v>
      </c>
      <c r="K42" s="97">
        <f>SUM(K41)</f>
        <v>0</v>
      </c>
      <c r="L42" s="97">
        <f>SUM(J42:K42)</f>
        <v>255</v>
      </c>
      <c r="M42" s="97">
        <f>SUM(M41)</f>
        <v>-255</v>
      </c>
      <c r="N42" s="97">
        <f>SUM(L42:M42)</f>
        <v>0</v>
      </c>
      <c r="O42" s="79">
        <f>SUM(O41)</f>
        <v>0</v>
      </c>
      <c r="P42" s="79">
        <f>SUM(P41)</f>
        <v>0</v>
      </c>
      <c r="Q42" s="97">
        <f>SUM(Q40:Q41)</f>
        <v>24149</v>
      </c>
      <c r="R42" s="97">
        <f>SUM(R40:R41)</f>
        <v>255</v>
      </c>
      <c r="S42" s="97">
        <f>SUM(S40:S41)</f>
        <v>24404</v>
      </c>
      <c r="T42" s="97">
        <f>SUM(T40:T41)</f>
        <v>0</v>
      </c>
      <c r="U42" s="97">
        <f>SUM(S42:T42)</f>
        <v>24404</v>
      </c>
      <c r="V42" s="97">
        <f>SUM(V40:V41)</f>
        <v>2354</v>
      </c>
      <c r="W42" s="97">
        <f>SUM(U42:V42)</f>
        <v>26758</v>
      </c>
      <c r="X42" s="118">
        <f>SUM(X40:X41)</f>
        <v>6254</v>
      </c>
      <c r="Y42" s="79">
        <f>SUM(Y40:Y41)</f>
        <v>33012</v>
      </c>
    </row>
    <row r="43" spans="1:25" ht="12.75">
      <c r="A43" s="2"/>
      <c r="B43" s="2"/>
      <c r="C43" s="2"/>
      <c r="D43" s="7"/>
      <c r="E43" s="2"/>
      <c r="F43" s="2"/>
      <c r="G43" s="26"/>
      <c r="H43" s="96"/>
      <c r="I43" s="96"/>
      <c r="J43" s="96"/>
      <c r="K43" s="96"/>
      <c r="L43" s="96"/>
      <c r="M43" s="96"/>
      <c r="N43" s="96"/>
      <c r="O43" s="76"/>
      <c r="P43" s="76"/>
      <c r="Q43" s="96"/>
      <c r="R43" s="96"/>
      <c r="S43" s="96"/>
      <c r="T43" s="96"/>
      <c r="U43" s="96"/>
      <c r="V43" s="96"/>
      <c r="W43" s="20"/>
      <c r="X43" s="77"/>
      <c r="Y43" s="83"/>
    </row>
    <row r="44" spans="1:25" ht="12.75">
      <c r="A44" s="2"/>
      <c r="B44" s="2">
        <v>5</v>
      </c>
      <c r="C44" s="2"/>
      <c r="D44" s="7"/>
      <c r="E44" s="164" t="s">
        <v>176</v>
      </c>
      <c r="F44" s="165"/>
      <c r="G44" s="165"/>
      <c r="H44" s="96"/>
      <c r="I44" s="96"/>
      <c r="J44" s="96"/>
      <c r="K44" s="96"/>
      <c r="L44" s="96"/>
      <c r="M44" s="96"/>
      <c r="N44" s="96"/>
      <c r="O44" s="76"/>
      <c r="P44" s="76"/>
      <c r="Q44" s="96"/>
      <c r="R44" s="96"/>
      <c r="S44" s="96"/>
      <c r="T44" s="96"/>
      <c r="U44" s="96"/>
      <c r="V44" s="96"/>
      <c r="W44" s="20"/>
      <c r="X44" s="77"/>
      <c r="Y44" s="83"/>
    </row>
    <row r="45" spans="1:25" ht="12.75">
      <c r="A45" s="2"/>
      <c r="B45" s="2"/>
      <c r="C45" s="8" t="s">
        <v>12</v>
      </c>
      <c r="D45" s="7"/>
      <c r="E45" s="2"/>
      <c r="F45" s="164" t="s">
        <v>13</v>
      </c>
      <c r="G45" s="165"/>
      <c r="H45" s="96"/>
      <c r="I45" s="96"/>
      <c r="J45" s="96"/>
      <c r="K45" s="96"/>
      <c r="L45" s="96"/>
      <c r="M45" s="96"/>
      <c r="N45" s="96"/>
      <c r="O45" s="76"/>
      <c r="P45" s="76"/>
      <c r="Q45" s="96"/>
      <c r="R45" s="96"/>
      <c r="S45" s="96"/>
      <c r="T45" s="96"/>
      <c r="U45" s="96"/>
      <c r="V45" s="96"/>
      <c r="W45" s="20"/>
      <c r="X45" s="77"/>
      <c r="Y45" s="83"/>
    </row>
    <row r="46" spans="1:25" ht="12.75">
      <c r="A46" s="2"/>
      <c r="B46" s="2"/>
      <c r="C46" s="8"/>
      <c r="D46" s="7" t="s">
        <v>49</v>
      </c>
      <c r="E46" s="2"/>
      <c r="F46" s="2"/>
      <c r="G46" s="26" t="s">
        <v>50</v>
      </c>
      <c r="H46" s="96"/>
      <c r="I46" s="96"/>
      <c r="J46" s="96"/>
      <c r="K46" s="96"/>
      <c r="L46" s="96"/>
      <c r="M46" s="96"/>
      <c r="N46" s="96"/>
      <c r="O46" s="76"/>
      <c r="P46" s="76"/>
      <c r="Q46" s="96"/>
      <c r="R46" s="96"/>
      <c r="S46" s="96"/>
      <c r="T46" s="96"/>
      <c r="U46" s="96"/>
      <c r="V46" s="96"/>
      <c r="W46" s="20"/>
      <c r="X46" s="77"/>
      <c r="Y46" s="83"/>
    </row>
    <row r="47" spans="1:25" ht="12.75">
      <c r="A47" s="2"/>
      <c r="B47" s="2"/>
      <c r="C47" s="8"/>
      <c r="D47" s="10" t="s">
        <v>51</v>
      </c>
      <c r="E47" s="9"/>
      <c r="F47" s="9"/>
      <c r="G47" s="27" t="s">
        <v>52</v>
      </c>
      <c r="H47" s="96">
        <v>12342</v>
      </c>
      <c r="I47" s="96"/>
      <c r="J47" s="96">
        <f>SUM(H47:I47)</f>
        <v>12342</v>
      </c>
      <c r="K47" s="96"/>
      <c r="L47" s="96">
        <f>SUM(J47:K47)</f>
        <v>12342</v>
      </c>
      <c r="M47" s="96">
        <v>-38</v>
      </c>
      <c r="N47" s="96">
        <f>SUM(L47:M47)</f>
        <v>12304</v>
      </c>
      <c r="O47" s="76"/>
      <c r="P47" s="76">
        <f>SUM(N47:O47)</f>
        <v>12304</v>
      </c>
      <c r="Q47" s="96"/>
      <c r="R47" s="96"/>
      <c r="S47" s="96"/>
      <c r="T47" s="96"/>
      <c r="U47" s="96"/>
      <c r="V47" s="96"/>
      <c r="W47" s="20"/>
      <c r="X47" s="77"/>
      <c r="Y47" s="83"/>
    </row>
    <row r="48" spans="1:25" ht="12.75">
      <c r="A48" s="2"/>
      <c r="B48" s="2"/>
      <c r="C48" s="8"/>
      <c r="D48" s="10" t="s">
        <v>53</v>
      </c>
      <c r="E48" s="9"/>
      <c r="F48" s="9"/>
      <c r="G48" s="27" t="s">
        <v>54</v>
      </c>
      <c r="H48" s="96">
        <v>3332</v>
      </c>
      <c r="I48" s="96"/>
      <c r="J48" s="96">
        <f>SUM(H48:I48)</f>
        <v>3332</v>
      </c>
      <c r="K48" s="96"/>
      <c r="L48" s="96">
        <f>SUM(J48:K48)</f>
        <v>3332</v>
      </c>
      <c r="M48" s="96">
        <v>-10</v>
      </c>
      <c r="N48" s="96">
        <f>SUM(L48:M48)</f>
        <v>3322</v>
      </c>
      <c r="O48" s="76"/>
      <c r="P48" s="76">
        <f>SUM(N48:O48)</f>
        <v>3322</v>
      </c>
      <c r="Q48" s="96"/>
      <c r="R48" s="96"/>
      <c r="S48" s="96"/>
      <c r="T48" s="96"/>
      <c r="U48" s="96"/>
      <c r="V48" s="96"/>
      <c r="W48" s="20"/>
      <c r="X48" s="77"/>
      <c r="Y48" s="83"/>
    </row>
    <row r="49" spans="1:25" ht="12.75">
      <c r="A49" s="2"/>
      <c r="B49" s="2"/>
      <c r="C49" s="8"/>
      <c r="D49" s="10" t="s">
        <v>55</v>
      </c>
      <c r="E49" s="9"/>
      <c r="F49" s="9"/>
      <c r="G49" s="27" t="s">
        <v>56</v>
      </c>
      <c r="H49" s="96">
        <v>1539</v>
      </c>
      <c r="I49" s="96"/>
      <c r="J49" s="96">
        <f>SUM(H49:I49)</f>
        <v>1539</v>
      </c>
      <c r="K49" s="96"/>
      <c r="L49" s="96">
        <f>SUM(J49:K49)</f>
        <v>1539</v>
      </c>
      <c r="M49" s="96"/>
      <c r="N49" s="96">
        <f>SUM(L49:M49)</f>
        <v>1539</v>
      </c>
      <c r="O49" s="76"/>
      <c r="P49" s="76">
        <f>SUM(N49:O49)</f>
        <v>1539</v>
      </c>
      <c r="Q49" s="96"/>
      <c r="R49" s="96"/>
      <c r="S49" s="96"/>
      <c r="T49" s="96"/>
      <c r="U49" s="96"/>
      <c r="V49" s="96"/>
      <c r="W49" s="20"/>
      <c r="X49" s="77"/>
      <c r="Y49" s="83"/>
    </row>
    <row r="50" spans="1:25" ht="12.75">
      <c r="A50" s="2"/>
      <c r="B50" s="2"/>
      <c r="C50" s="8"/>
      <c r="D50" s="10"/>
      <c r="E50" s="9"/>
      <c r="F50" s="9"/>
      <c r="G50" s="27"/>
      <c r="H50" s="96"/>
      <c r="I50" s="96"/>
      <c r="J50" s="96">
        <f>SUM(H50:I50)</f>
        <v>0</v>
      </c>
      <c r="K50" s="96"/>
      <c r="L50" s="96">
        <f>SUM(J50:K50)</f>
        <v>0</v>
      </c>
      <c r="M50" s="96"/>
      <c r="N50" s="96">
        <f>SUM(L50:M50)</f>
        <v>0</v>
      </c>
      <c r="O50" s="76"/>
      <c r="P50" s="76">
        <f>SUM(N50:O50)</f>
        <v>0</v>
      </c>
      <c r="Q50" s="96"/>
      <c r="R50" s="96"/>
      <c r="S50" s="96"/>
      <c r="T50" s="96"/>
      <c r="U50" s="96"/>
      <c r="V50" s="96"/>
      <c r="W50" s="20"/>
      <c r="X50" s="77"/>
      <c r="Y50" s="83"/>
    </row>
    <row r="51" spans="1:25" ht="12.75">
      <c r="A51" s="2"/>
      <c r="B51" s="2"/>
      <c r="C51" s="2"/>
      <c r="D51" s="7"/>
      <c r="E51" s="2"/>
      <c r="F51" s="2"/>
      <c r="G51" s="26" t="s">
        <v>122</v>
      </c>
      <c r="H51" s="97">
        <f>SUM(H47:H50)</f>
        <v>17213</v>
      </c>
      <c r="I51" s="97">
        <f>SUM(I47:I50)</f>
        <v>0</v>
      </c>
      <c r="J51" s="97">
        <f>SUM(J47:J50)</f>
        <v>17213</v>
      </c>
      <c r="K51" s="97">
        <f>SUM(K47:K50)</f>
        <v>0</v>
      </c>
      <c r="L51" s="97">
        <f>SUM(J51:K51)</f>
        <v>17213</v>
      </c>
      <c r="M51" s="97">
        <f>SUM(M47:M50)</f>
        <v>-48</v>
      </c>
      <c r="N51" s="97">
        <f>SUM(N47:N50)</f>
        <v>17165</v>
      </c>
      <c r="O51" s="79">
        <f>SUM(O47:O50)</f>
        <v>0</v>
      </c>
      <c r="P51" s="79">
        <f>SUM(P47:P50)</f>
        <v>17165</v>
      </c>
      <c r="Q51" s="96"/>
      <c r="R51" s="96"/>
      <c r="S51" s="96"/>
      <c r="T51" s="96"/>
      <c r="U51" s="96"/>
      <c r="V51" s="96"/>
      <c r="W51" s="20"/>
      <c r="X51" s="77"/>
      <c r="Y51" s="83"/>
    </row>
    <row r="52" spans="1:25" ht="12.75">
      <c r="A52" s="2"/>
      <c r="B52" s="2"/>
      <c r="C52" s="2"/>
      <c r="D52" s="7"/>
      <c r="E52" s="2"/>
      <c r="F52" s="2"/>
      <c r="G52" s="26"/>
      <c r="H52" s="96"/>
      <c r="I52" s="96"/>
      <c r="J52" s="96"/>
      <c r="K52" s="96"/>
      <c r="L52" s="96"/>
      <c r="M52" s="96"/>
      <c r="N52" s="96"/>
      <c r="O52" s="76"/>
      <c r="P52" s="76"/>
      <c r="Q52" s="96"/>
      <c r="R52" s="96"/>
      <c r="S52" s="96"/>
      <c r="T52" s="96"/>
      <c r="U52" s="96"/>
      <c r="V52" s="96"/>
      <c r="W52" s="20"/>
      <c r="X52" s="77"/>
      <c r="Y52" s="83"/>
    </row>
    <row r="53" spans="1:25" ht="12.75">
      <c r="A53" s="2"/>
      <c r="B53" s="2">
        <v>6</v>
      </c>
      <c r="C53" s="2"/>
      <c r="D53" s="7"/>
      <c r="E53" s="164" t="s">
        <v>177</v>
      </c>
      <c r="F53" s="165"/>
      <c r="G53" s="165"/>
      <c r="H53" s="96"/>
      <c r="I53" s="96"/>
      <c r="J53" s="96"/>
      <c r="K53" s="96"/>
      <c r="L53" s="96"/>
      <c r="M53" s="96"/>
      <c r="N53" s="96"/>
      <c r="O53" s="76"/>
      <c r="P53" s="76"/>
      <c r="Q53" s="96"/>
      <c r="R53" s="96"/>
      <c r="S53" s="96"/>
      <c r="T53" s="96"/>
      <c r="U53" s="96"/>
      <c r="V53" s="96"/>
      <c r="W53" s="20"/>
      <c r="X53" s="77"/>
      <c r="Y53" s="83"/>
    </row>
    <row r="54" spans="1:25" ht="12.75">
      <c r="A54" s="2"/>
      <c r="B54" s="2"/>
      <c r="C54" s="8" t="s">
        <v>12</v>
      </c>
      <c r="D54" s="7"/>
      <c r="E54" s="2"/>
      <c r="F54" s="164" t="s">
        <v>13</v>
      </c>
      <c r="G54" s="165"/>
      <c r="H54" s="96"/>
      <c r="I54" s="96"/>
      <c r="J54" s="96"/>
      <c r="K54" s="96"/>
      <c r="L54" s="96"/>
      <c r="M54" s="96"/>
      <c r="N54" s="96"/>
      <c r="O54" s="76"/>
      <c r="P54" s="76"/>
      <c r="Q54" s="96"/>
      <c r="R54" s="96"/>
      <c r="S54" s="96"/>
      <c r="T54" s="96"/>
      <c r="U54" s="96"/>
      <c r="V54" s="96"/>
      <c r="W54" s="20"/>
      <c r="X54" s="77"/>
      <c r="Y54" s="83"/>
    </row>
    <row r="55" spans="1:25" ht="12.75">
      <c r="A55" s="2"/>
      <c r="B55" s="2"/>
      <c r="C55" s="8"/>
      <c r="D55" s="7" t="s">
        <v>49</v>
      </c>
      <c r="E55" s="2"/>
      <c r="F55" s="2"/>
      <c r="G55" s="26" t="s">
        <v>50</v>
      </c>
      <c r="H55" s="96"/>
      <c r="I55" s="96"/>
      <c r="J55" s="96"/>
      <c r="K55" s="96"/>
      <c r="L55" s="96"/>
      <c r="M55" s="96"/>
      <c r="N55" s="96"/>
      <c r="O55" s="76"/>
      <c r="P55" s="76"/>
      <c r="Q55" s="96"/>
      <c r="R55" s="96"/>
      <c r="S55" s="96"/>
      <c r="T55" s="96"/>
      <c r="U55" s="96"/>
      <c r="V55" s="96"/>
      <c r="W55" s="20"/>
      <c r="X55" s="77"/>
      <c r="Y55" s="83"/>
    </row>
    <row r="56" spans="1:25" ht="12.75">
      <c r="A56" s="2"/>
      <c r="B56" s="2"/>
      <c r="C56" s="8"/>
      <c r="D56" s="10" t="s">
        <v>51</v>
      </c>
      <c r="E56" s="9"/>
      <c r="F56" s="9"/>
      <c r="G56" s="27" t="s">
        <v>52</v>
      </c>
      <c r="H56" s="96">
        <v>300</v>
      </c>
      <c r="I56" s="96"/>
      <c r="J56" s="96">
        <f>SUM(H56:I56)</f>
        <v>300</v>
      </c>
      <c r="K56" s="96"/>
      <c r="L56" s="96">
        <f>SUM(J56:K56)</f>
        <v>300</v>
      </c>
      <c r="M56" s="96"/>
      <c r="N56" s="96">
        <f>SUM(L56:M56)</f>
        <v>300</v>
      </c>
      <c r="O56" s="76"/>
      <c r="P56" s="76">
        <f>SUM(N56:O56)</f>
        <v>300</v>
      </c>
      <c r="Q56" s="96"/>
      <c r="R56" s="96"/>
      <c r="S56" s="96"/>
      <c r="T56" s="96"/>
      <c r="U56" s="96"/>
      <c r="V56" s="96"/>
      <c r="W56" s="20"/>
      <c r="X56" s="77"/>
      <c r="Y56" s="83"/>
    </row>
    <row r="57" spans="1:25" ht="12.75">
      <c r="A57" s="2"/>
      <c r="B57" s="2"/>
      <c r="C57" s="8"/>
      <c r="D57" s="10" t="s">
        <v>53</v>
      </c>
      <c r="E57" s="9"/>
      <c r="F57" s="9"/>
      <c r="G57" s="27" t="s">
        <v>54</v>
      </c>
      <c r="H57" s="96">
        <v>81</v>
      </c>
      <c r="I57" s="96"/>
      <c r="J57" s="96">
        <f>SUM(H57:I57)</f>
        <v>81</v>
      </c>
      <c r="K57" s="96"/>
      <c r="L57" s="96">
        <f>SUM(J57:K57)</f>
        <v>81</v>
      </c>
      <c r="M57" s="96"/>
      <c r="N57" s="96">
        <f>SUM(L57:M57)</f>
        <v>81</v>
      </c>
      <c r="O57" s="76"/>
      <c r="P57" s="76">
        <f>SUM(N57:O57)</f>
        <v>81</v>
      </c>
      <c r="Q57" s="96"/>
      <c r="R57" s="96"/>
      <c r="S57" s="96"/>
      <c r="T57" s="96"/>
      <c r="U57" s="96"/>
      <c r="V57" s="96"/>
      <c r="W57" s="20"/>
      <c r="X57" s="77"/>
      <c r="Y57" s="83"/>
    </row>
    <row r="58" spans="1:25" ht="12.75">
      <c r="A58" s="2"/>
      <c r="B58" s="2"/>
      <c r="C58" s="8"/>
      <c r="D58" s="10"/>
      <c r="E58" s="9"/>
      <c r="F58" s="9"/>
      <c r="G58" s="27"/>
      <c r="H58" s="96"/>
      <c r="I58" s="96"/>
      <c r="J58" s="96">
        <f>SUM(H58:I58)</f>
        <v>0</v>
      </c>
      <c r="K58" s="96"/>
      <c r="L58" s="96">
        <f>SUM(J58:K58)</f>
        <v>0</v>
      </c>
      <c r="M58" s="96"/>
      <c r="N58" s="96">
        <f>SUM(L58:M58)</f>
        <v>0</v>
      </c>
      <c r="O58" s="76"/>
      <c r="P58" s="76">
        <f>SUM(N58:O58)</f>
        <v>0</v>
      </c>
      <c r="Q58" s="96"/>
      <c r="R58" s="96"/>
      <c r="S58" s="96"/>
      <c r="T58" s="96"/>
      <c r="U58" s="96"/>
      <c r="V58" s="96"/>
      <c r="W58" s="20"/>
      <c r="X58" s="77"/>
      <c r="Y58" s="83"/>
    </row>
    <row r="59" spans="1:25" ht="12.75">
      <c r="A59" s="2"/>
      <c r="B59" s="2"/>
      <c r="C59" s="2"/>
      <c r="D59" s="7"/>
      <c r="E59" s="2"/>
      <c r="F59" s="2"/>
      <c r="G59" s="26" t="s">
        <v>122</v>
      </c>
      <c r="H59" s="97">
        <f>SUM(H56:H58)</f>
        <v>381</v>
      </c>
      <c r="I59" s="97">
        <f>SUM(I56:I58)</f>
        <v>0</v>
      </c>
      <c r="J59" s="97">
        <f>SUM(J56:J58)</f>
        <v>381</v>
      </c>
      <c r="K59" s="97">
        <f>SUM(K56:K58)</f>
        <v>0</v>
      </c>
      <c r="L59" s="97">
        <f>SUM(J59:K59)</f>
        <v>381</v>
      </c>
      <c r="M59" s="97">
        <f>SUM(M56:M58)</f>
        <v>0</v>
      </c>
      <c r="N59" s="97">
        <f>SUM(L59:M59)</f>
        <v>381</v>
      </c>
      <c r="O59" s="79">
        <f>SUM(O56:O58)</f>
        <v>0</v>
      </c>
      <c r="P59" s="79">
        <f>SUM(P56:P58)</f>
        <v>381</v>
      </c>
      <c r="Q59" s="96"/>
      <c r="R59" s="96"/>
      <c r="S59" s="96"/>
      <c r="T59" s="96"/>
      <c r="U59" s="96"/>
      <c r="V59" s="96"/>
      <c r="W59" s="20"/>
      <c r="X59" s="77"/>
      <c r="Y59" s="83"/>
    </row>
    <row r="60" spans="1:25" ht="12.75">
      <c r="A60" s="2"/>
      <c r="B60" s="2"/>
      <c r="C60" s="2"/>
      <c r="D60" s="7"/>
      <c r="E60" s="2"/>
      <c r="F60" s="2"/>
      <c r="G60" s="26"/>
      <c r="H60" s="96"/>
      <c r="I60" s="96"/>
      <c r="J60" s="96"/>
      <c r="K60" s="96"/>
      <c r="L60" s="96"/>
      <c r="M60" s="96"/>
      <c r="N60" s="96"/>
      <c r="O60" s="76"/>
      <c r="P60" s="76"/>
      <c r="Q60" s="96"/>
      <c r="R60" s="96"/>
      <c r="S60" s="96"/>
      <c r="T60" s="96"/>
      <c r="U60" s="96"/>
      <c r="V60" s="96"/>
      <c r="W60" s="20"/>
      <c r="X60" s="77"/>
      <c r="Y60" s="83"/>
    </row>
    <row r="61" spans="1:25" ht="12.75">
      <c r="A61" s="2"/>
      <c r="B61" s="2">
        <v>7</v>
      </c>
      <c r="C61" s="2"/>
      <c r="D61" s="7"/>
      <c r="E61" s="164" t="s">
        <v>178</v>
      </c>
      <c r="F61" s="165"/>
      <c r="G61" s="165"/>
      <c r="H61" s="96"/>
      <c r="I61" s="96"/>
      <c r="J61" s="96"/>
      <c r="K61" s="96"/>
      <c r="L61" s="96"/>
      <c r="M61" s="96"/>
      <c r="N61" s="96"/>
      <c r="O61" s="76"/>
      <c r="P61" s="76"/>
      <c r="Q61" s="96"/>
      <c r="R61" s="96"/>
      <c r="S61" s="96"/>
      <c r="T61" s="96"/>
      <c r="U61" s="96"/>
      <c r="V61" s="96"/>
      <c r="W61" s="20"/>
      <c r="X61" s="77"/>
      <c r="Y61" s="83"/>
    </row>
    <row r="62" spans="1:25" ht="12.75">
      <c r="A62" s="2"/>
      <c r="B62" s="2"/>
      <c r="C62" s="8" t="s">
        <v>12</v>
      </c>
      <c r="D62" s="7"/>
      <c r="E62" s="2"/>
      <c r="F62" s="164" t="s">
        <v>13</v>
      </c>
      <c r="G62" s="165"/>
      <c r="H62" s="96"/>
      <c r="I62" s="96"/>
      <c r="J62" s="96"/>
      <c r="K62" s="96"/>
      <c r="L62" s="96"/>
      <c r="M62" s="96"/>
      <c r="N62" s="96"/>
      <c r="O62" s="76"/>
      <c r="P62" s="76"/>
      <c r="Q62" s="96"/>
      <c r="R62" s="96"/>
      <c r="S62" s="96"/>
      <c r="T62" s="96"/>
      <c r="U62" s="96"/>
      <c r="V62" s="96"/>
      <c r="W62" s="20"/>
      <c r="X62" s="77"/>
      <c r="Y62" s="83"/>
    </row>
    <row r="63" spans="1:25" ht="12.75">
      <c r="A63" s="2"/>
      <c r="B63" s="2"/>
      <c r="C63" s="2"/>
      <c r="D63" s="12">
        <v>1</v>
      </c>
      <c r="E63" s="2"/>
      <c r="F63" s="2"/>
      <c r="G63" s="26" t="s">
        <v>14</v>
      </c>
      <c r="H63" s="96"/>
      <c r="I63" s="96"/>
      <c r="J63" s="96"/>
      <c r="K63" s="96"/>
      <c r="L63" s="96"/>
      <c r="M63" s="96"/>
      <c r="N63" s="96"/>
      <c r="O63" s="76"/>
      <c r="P63" s="76"/>
      <c r="Q63" s="96"/>
      <c r="R63" s="96"/>
      <c r="S63" s="96"/>
      <c r="T63" s="96"/>
      <c r="U63" s="96"/>
      <c r="V63" s="96"/>
      <c r="W63" s="20"/>
      <c r="X63" s="77"/>
      <c r="Y63" s="83"/>
    </row>
    <row r="64" spans="1:25" ht="12.75">
      <c r="A64" s="2"/>
      <c r="B64" s="2"/>
      <c r="C64" s="2"/>
      <c r="D64" s="10" t="s">
        <v>15</v>
      </c>
      <c r="E64" s="9"/>
      <c r="F64" s="9"/>
      <c r="G64" s="27" t="s">
        <v>16</v>
      </c>
      <c r="H64" s="96"/>
      <c r="I64" s="96"/>
      <c r="J64" s="96"/>
      <c r="K64" s="96"/>
      <c r="L64" s="96"/>
      <c r="M64" s="96"/>
      <c r="N64" s="96"/>
      <c r="O64" s="76"/>
      <c r="P64" s="76"/>
      <c r="Q64" s="96">
        <v>4700</v>
      </c>
      <c r="R64" s="96"/>
      <c r="S64" s="96">
        <f>SUM(Q64:R64)</f>
        <v>4700</v>
      </c>
      <c r="T64" s="96"/>
      <c r="U64" s="96">
        <f>SUM(S64:T64)</f>
        <v>4700</v>
      </c>
      <c r="V64" s="96"/>
      <c r="W64" s="96">
        <f>SUM(U64:V64)</f>
        <v>4700</v>
      </c>
      <c r="X64" s="77"/>
      <c r="Y64" s="83">
        <f>SUM(W64:X64)</f>
        <v>4700</v>
      </c>
    </row>
    <row r="65" spans="1:25" ht="12.75">
      <c r="A65" s="2"/>
      <c r="B65" s="9"/>
      <c r="C65" s="9"/>
      <c r="D65" s="10" t="s">
        <v>17</v>
      </c>
      <c r="E65" s="9"/>
      <c r="F65" s="9"/>
      <c r="G65" s="27" t="s">
        <v>18</v>
      </c>
      <c r="H65" s="96"/>
      <c r="I65" s="96"/>
      <c r="J65" s="96"/>
      <c r="K65" s="96"/>
      <c r="L65" s="96"/>
      <c r="M65" s="96"/>
      <c r="N65" s="96"/>
      <c r="O65" s="76"/>
      <c r="P65" s="76"/>
      <c r="Q65" s="96">
        <v>1134</v>
      </c>
      <c r="R65" s="96"/>
      <c r="S65" s="96">
        <f>SUM(Q65:R65)</f>
        <v>1134</v>
      </c>
      <c r="T65" s="96"/>
      <c r="U65" s="96">
        <f>SUM(S65:T65)</f>
        <v>1134</v>
      </c>
      <c r="V65" s="96"/>
      <c r="W65" s="96">
        <f>SUM(U65:V65)</f>
        <v>1134</v>
      </c>
      <c r="X65" s="77"/>
      <c r="Y65" s="83">
        <f>SUM(W65:X65)</f>
        <v>1134</v>
      </c>
    </row>
    <row r="66" spans="1:25" ht="12.75">
      <c r="A66" s="2"/>
      <c r="B66" s="9"/>
      <c r="C66" s="9"/>
      <c r="D66" s="7" t="s">
        <v>49</v>
      </c>
      <c r="E66" s="2"/>
      <c r="F66" s="2"/>
      <c r="G66" s="26" t="s">
        <v>50</v>
      </c>
      <c r="H66" s="96"/>
      <c r="I66" s="96"/>
      <c r="J66" s="96"/>
      <c r="K66" s="96"/>
      <c r="L66" s="96"/>
      <c r="M66" s="96"/>
      <c r="N66" s="96"/>
      <c r="O66" s="76"/>
      <c r="P66" s="76"/>
      <c r="Q66" s="96"/>
      <c r="R66" s="96"/>
      <c r="S66" s="96"/>
      <c r="T66" s="96"/>
      <c r="U66" s="96"/>
      <c r="V66" s="96"/>
      <c r="W66" s="20"/>
      <c r="X66" s="77"/>
      <c r="Y66" s="83"/>
    </row>
    <row r="67" spans="1:25" ht="12.75">
      <c r="A67" s="2"/>
      <c r="B67" s="9"/>
      <c r="C67" s="9"/>
      <c r="D67" s="10" t="s">
        <v>51</v>
      </c>
      <c r="E67" s="9"/>
      <c r="F67" s="9"/>
      <c r="G67" s="27" t="s">
        <v>52</v>
      </c>
      <c r="H67" s="96"/>
      <c r="I67" s="96"/>
      <c r="J67" s="96">
        <f>SUM(H67:I67)</f>
        <v>0</v>
      </c>
      <c r="K67" s="96"/>
      <c r="L67" s="96">
        <f>SUM(J67:K67)</f>
        <v>0</v>
      </c>
      <c r="M67" s="96">
        <v>0</v>
      </c>
      <c r="N67" s="96">
        <f>SUM(L67:M67)</f>
        <v>0</v>
      </c>
      <c r="O67" s="76">
        <v>283</v>
      </c>
      <c r="P67" s="76">
        <f>SUM(N67:O67)</f>
        <v>283</v>
      </c>
      <c r="Q67" s="96"/>
      <c r="R67" s="96"/>
      <c r="S67" s="96"/>
      <c r="T67" s="96"/>
      <c r="U67" s="96"/>
      <c r="V67" s="96"/>
      <c r="W67" s="20"/>
      <c r="X67" s="77"/>
      <c r="Y67" s="83"/>
    </row>
    <row r="68" spans="1:25" ht="12.75">
      <c r="A68" s="2"/>
      <c r="B68" s="9"/>
      <c r="C68" s="9"/>
      <c r="D68" s="10" t="s">
        <v>53</v>
      </c>
      <c r="E68" s="9"/>
      <c r="F68" s="9"/>
      <c r="G68" s="27" t="s">
        <v>54</v>
      </c>
      <c r="H68" s="96"/>
      <c r="I68" s="96"/>
      <c r="J68" s="96">
        <f>SUM(H68:I68)</f>
        <v>0</v>
      </c>
      <c r="K68" s="96"/>
      <c r="L68" s="96">
        <f>SUM(J68:K68)</f>
        <v>0</v>
      </c>
      <c r="M68" s="96">
        <v>0</v>
      </c>
      <c r="N68" s="96">
        <f>SUM(L68:M68)</f>
        <v>0</v>
      </c>
      <c r="O68" s="76">
        <v>77</v>
      </c>
      <c r="P68" s="76">
        <f>SUM(N68:O68)</f>
        <v>77</v>
      </c>
      <c r="Q68" s="96"/>
      <c r="R68" s="96"/>
      <c r="S68" s="96"/>
      <c r="T68" s="96"/>
      <c r="U68" s="96"/>
      <c r="V68" s="96"/>
      <c r="W68" s="20"/>
      <c r="X68" s="77"/>
      <c r="Y68" s="83"/>
    </row>
    <row r="69" spans="1:25" ht="12.75">
      <c r="A69" s="2"/>
      <c r="B69" s="2"/>
      <c r="C69" s="2"/>
      <c r="D69" s="10" t="s">
        <v>55</v>
      </c>
      <c r="E69" s="9"/>
      <c r="F69" s="9"/>
      <c r="G69" s="27" t="s">
        <v>56</v>
      </c>
      <c r="H69" s="96">
        <v>1297</v>
      </c>
      <c r="I69" s="96"/>
      <c r="J69" s="96">
        <f>SUM(H69:I69)</f>
        <v>1297</v>
      </c>
      <c r="K69" s="96"/>
      <c r="L69" s="96">
        <f>SUM(J69:K69)</f>
        <v>1297</v>
      </c>
      <c r="M69" s="96"/>
      <c r="N69" s="96">
        <f>SUM(L69:M69)</f>
        <v>1297</v>
      </c>
      <c r="O69" s="76"/>
      <c r="P69" s="76">
        <f>SUM(N69:O69)</f>
        <v>1297</v>
      </c>
      <c r="Q69" s="96"/>
      <c r="R69" s="96"/>
      <c r="S69" s="96"/>
      <c r="T69" s="96"/>
      <c r="U69" s="96"/>
      <c r="V69" s="96"/>
      <c r="W69" s="20"/>
      <c r="X69" s="77"/>
      <c r="Y69" s="83"/>
    </row>
    <row r="70" spans="1:25" ht="12.75">
      <c r="A70" s="2"/>
      <c r="B70" s="2"/>
      <c r="C70" s="2"/>
      <c r="D70" s="10"/>
      <c r="E70" s="9"/>
      <c r="F70" s="9"/>
      <c r="G70" s="27"/>
      <c r="H70" s="96"/>
      <c r="I70" s="96"/>
      <c r="J70" s="96">
        <f>SUM(H70:I70)</f>
        <v>0</v>
      </c>
      <c r="K70" s="96"/>
      <c r="L70" s="96">
        <f>SUM(J70:K70)</f>
        <v>0</v>
      </c>
      <c r="M70" s="96"/>
      <c r="N70" s="96">
        <f>SUM(L70:M70)</f>
        <v>0</v>
      </c>
      <c r="O70" s="76"/>
      <c r="P70" s="76">
        <f>SUM(N70:O70)</f>
        <v>0</v>
      </c>
      <c r="Q70" s="96"/>
      <c r="R70" s="96"/>
      <c r="S70" s="96"/>
      <c r="T70" s="96"/>
      <c r="U70" s="96"/>
      <c r="V70" s="96"/>
      <c r="W70" s="20"/>
      <c r="X70" s="77"/>
      <c r="Y70" s="83"/>
    </row>
    <row r="71" spans="1:25" ht="12.75">
      <c r="A71" s="2"/>
      <c r="B71" s="2"/>
      <c r="C71" s="2"/>
      <c r="D71" s="7"/>
      <c r="E71" s="2"/>
      <c r="F71" s="2"/>
      <c r="G71" s="26" t="s">
        <v>122</v>
      </c>
      <c r="H71" s="97">
        <f>SUM(H67:H70)</f>
        <v>1297</v>
      </c>
      <c r="I71" s="97">
        <f>SUM(I67:I70)</f>
        <v>0</v>
      </c>
      <c r="J71" s="97">
        <f>SUM(J67:J70)</f>
        <v>1297</v>
      </c>
      <c r="K71" s="97">
        <f>SUM(K67:K70)</f>
        <v>0</v>
      </c>
      <c r="L71" s="97">
        <f>SUM(J71:K71)</f>
        <v>1297</v>
      </c>
      <c r="M71" s="97">
        <f>SUM(M67:M70)</f>
        <v>0</v>
      </c>
      <c r="N71" s="97">
        <f>SUM(L71:M71)</f>
        <v>1297</v>
      </c>
      <c r="O71" s="79">
        <f>SUM(O67:O70)</f>
        <v>360</v>
      </c>
      <c r="P71" s="79">
        <f>SUM(P67:P70)</f>
        <v>1657</v>
      </c>
      <c r="Q71" s="97">
        <f>SUM(Q64:Q70)</f>
        <v>5834</v>
      </c>
      <c r="R71" s="97">
        <f>SUM(R64:R70)</f>
        <v>0</v>
      </c>
      <c r="S71" s="97">
        <f>SUM(S64:S70)</f>
        <v>5834</v>
      </c>
      <c r="T71" s="97">
        <f>SUM(T64:T70)</f>
        <v>0</v>
      </c>
      <c r="U71" s="97">
        <f>SUM(S71:T71)</f>
        <v>5834</v>
      </c>
      <c r="V71" s="97">
        <f>SUM(V64:V70)</f>
        <v>0</v>
      </c>
      <c r="W71" s="97">
        <f>SUM(U71:V71)</f>
        <v>5834</v>
      </c>
      <c r="X71" s="118">
        <f>SUM(X64:X70)</f>
        <v>0</v>
      </c>
      <c r="Y71" s="118">
        <f>SUM(Y64:Y70)</f>
        <v>5834</v>
      </c>
    </row>
    <row r="72" spans="1:25" ht="12.75">
      <c r="A72" s="2"/>
      <c r="B72" s="2"/>
      <c r="C72" s="2"/>
      <c r="D72" s="7"/>
      <c r="E72" s="2"/>
      <c r="F72" s="2"/>
      <c r="G72" s="26"/>
      <c r="H72" s="96"/>
      <c r="I72" s="96"/>
      <c r="J72" s="96"/>
      <c r="K72" s="96"/>
      <c r="L72" s="96"/>
      <c r="M72" s="96"/>
      <c r="N72" s="96"/>
      <c r="O72" s="76"/>
      <c r="P72" s="76"/>
      <c r="Q72" s="96"/>
      <c r="R72" s="96"/>
      <c r="S72" s="96"/>
      <c r="T72" s="96"/>
      <c r="U72" s="96"/>
      <c r="V72" s="96"/>
      <c r="W72" s="20"/>
      <c r="X72" s="77"/>
      <c r="Y72" s="83"/>
    </row>
    <row r="73" spans="1:25" ht="12.75">
      <c r="A73" s="2"/>
      <c r="B73" s="2">
        <v>8</v>
      </c>
      <c r="C73" s="2"/>
      <c r="D73" s="7"/>
      <c r="E73" s="164" t="s">
        <v>179</v>
      </c>
      <c r="F73" s="165"/>
      <c r="G73" s="165"/>
      <c r="H73" s="96"/>
      <c r="I73" s="96"/>
      <c r="J73" s="96"/>
      <c r="K73" s="96"/>
      <c r="L73" s="96"/>
      <c r="M73" s="96"/>
      <c r="N73" s="96"/>
      <c r="O73" s="76"/>
      <c r="P73" s="76"/>
      <c r="Q73" s="96"/>
      <c r="R73" s="96"/>
      <c r="S73" s="96"/>
      <c r="T73" s="96"/>
      <c r="U73" s="96"/>
      <c r="V73" s="96"/>
      <c r="W73" s="20"/>
      <c r="X73" s="77"/>
      <c r="Y73" s="83"/>
    </row>
    <row r="74" spans="1:25" ht="12.75">
      <c r="A74" s="2"/>
      <c r="B74" s="2"/>
      <c r="C74" s="8" t="s">
        <v>12</v>
      </c>
      <c r="D74" s="7"/>
      <c r="E74" s="2"/>
      <c r="F74" s="164" t="s">
        <v>13</v>
      </c>
      <c r="G74" s="165"/>
      <c r="H74" s="96"/>
      <c r="I74" s="96"/>
      <c r="J74" s="96"/>
      <c r="K74" s="96"/>
      <c r="L74" s="96"/>
      <c r="M74" s="96"/>
      <c r="N74" s="96"/>
      <c r="O74" s="76"/>
      <c r="P74" s="76"/>
      <c r="Q74" s="96"/>
      <c r="R74" s="96"/>
      <c r="S74" s="96"/>
      <c r="T74" s="96"/>
      <c r="U74" s="96"/>
      <c r="V74" s="96"/>
      <c r="W74" s="20"/>
      <c r="X74" s="77"/>
      <c r="Y74" s="83"/>
    </row>
    <row r="75" spans="1:25" ht="12.75">
      <c r="A75" s="2"/>
      <c r="B75" s="2"/>
      <c r="C75" s="2"/>
      <c r="D75" s="12">
        <v>1</v>
      </c>
      <c r="E75" s="2"/>
      <c r="F75" s="2"/>
      <c r="G75" s="26" t="s">
        <v>14</v>
      </c>
      <c r="H75" s="96"/>
      <c r="I75" s="96"/>
      <c r="J75" s="96"/>
      <c r="K75" s="96"/>
      <c r="L75" s="96"/>
      <c r="M75" s="96"/>
      <c r="N75" s="96"/>
      <c r="O75" s="76"/>
      <c r="P75" s="76"/>
      <c r="Q75" s="96"/>
      <c r="R75" s="96"/>
      <c r="S75" s="96"/>
      <c r="T75" s="96"/>
      <c r="U75" s="96"/>
      <c r="V75" s="96"/>
      <c r="W75" s="20"/>
      <c r="X75" s="77"/>
      <c r="Y75" s="83"/>
    </row>
    <row r="76" spans="1:25" ht="12.75">
      <c r="A76" s="2"/>
      <c r="B76" s="2"/>
      <c r="C76" s="2"/>
      <c r="D76" s="10" t="s">
        <v>15</v>
      </c>
      <c r="E76" s="9"/>
      <c r="F76" s="9"/>
      <c r="G76" s="27" t="s">
        <v>16</v>
      </c>
      <c r="H76" s="96"/>
      <c r="I76" s="96"/>
      <c r="J76" s="96"/>
      <c r="K76" s="96"/>
      <c r="L76" s="96"/>
      <c r="M76" s="96"/>
      <c r="N76" s="96"/>
      <c r="O76" s="76"/>
      <c r="P76" s="76"/>
      <c r="Q76" s="96">
        <v>150</v>
      </c>
      <c r="R76" s="96"/>
      <c r="S76" s="96">
        <f>SUM(Q76:R76)</f>
        <v>150</v>
      </c>
      <c r="T76" s="96"/>
      <c r="U76" s="96">
        <f>SUM(S76:T76)</f>
        <v>150</v>
      </c>
      <c r="V76" s="96"/>
      <c r="W76" s="96">
        <f>SUM(U76:V76)</f>
        <v>150</v>
      </c>
      <c r="X76" s="77"/>
      <c r="Y76" s="83">
        <f>SUM(W76:X76)</f>
        <v>150</v>
      </c>
    </row>
    <row r="77" spans="1:25" ht="12.75">
      <c r="A77" s="2"/>
      <c r="B77" s="9"/>
      <c r="C77" s="9"/>
      <c r="D77" s="10" t="s">
        <v>17</v>
      </c>
      <c r="E77" s="9"/>
      <c r="F77" s="9"/>
      <c r="G77" s="27" t="s">
        <v>18</v>
      </c>
      <c r="H77" s="96"/>
      <c r="I77" s="96"/>
      <c r="J77" s="96"/>
      <c r="K77" s="96"/>
      <c r="L77" s="96"/>
      <c r="M77" s="96"/>
      <c r="N77" s="96"/>
      <c r="O77" s="76"/>
      <c r="P77" s="76"/>
      <c r="Q77" s="96">
        <v>30</v>
      </c>
      <c r="R77" s="96"/>
      <c r="S77" s="96">
        <f>SUM(Q77:R77)</f>
        <v>30</v>
      </c>
      <c r="T77" s="96"/>
      <c r="U77" s="96">
        <f>SUM(S77:T77)</f>
        <v>30</v>
      </c>
      <c r="V77" s="96"/>
      <c r="W77" s="96">
        <f>SUM(U77:V77)</f>
        <v>30</v>
      </c>
      <c r="X77" s="77"/>
      <c r="Y77" s="83">
        <f>SUM(W77:X77)</f>
        <v>30</v>
      </c>
    </row>
    <row r="78" spans="1:25" ht="12.75">
      <c r="A78" s="2"/>
      <c r="B78" s="9"/>
      <c r="C78" s="9"/>
      <c r="D78" s="7" t="s">
        <v>49</v>
      </c>
      <c r="E78" s="2"/>
      <c r="F78" s="2"/>
      <c r="G78" s="26" t="s">
        <v>50</v>
      </c>
      <c r="H78" s="96"/>
      <c r="I78" s="96"/>
      <c r="J78" s="96"/>
      <c r="K78" s="96"/>
      <c r="L78" s="96"/>
      <c r="M78" s="96"/>
      <c r="N78" s="96"/>
      <c r="O78" s="76"/>
      <c r="P78" s="76"/>
      <c r="Q78" s="96"/>
      <c r="R78" s="96"/>
      <c r="S78" s="96"/>
      <c r="T78" s="96"/>
      <c r="U78" s="96"/>
      <c r="V78" s="96"/>
      <c r="W78" s="20"/>
      <c r="X78" s="77"/>
      <c r="Y78" s="83"/>
    </row>
    <row r="79" spans="1:25" ht="12.75">
      <c r="A79" s="2"/>
      <c r="B79" s="2"/>
      <c r="C79" s="2"/>
      <c r="D79" s="10" t="s">
        <v>51</v>
      </c>
      <c r="E79" s="9"/>
      <c r="F79" s="9"/>
      <c r="G79" s="27" t="s">
        <v>52</v>
      </c>
      <c r="H79" s="96">
        <v>2300</v>
      </c>
      <c r="I79" s="96"/>
      <c r="J79" s="96">
        <f>SUM(H79:I79)</f>
        <v>2300</v>
      </c>
      <c r="K79" s="96"/>
      <c r="L79" s="96">
        <f aca="true" t="shared" si="2" ref="L79:L84">SUM(J79:K79)</f>
        <v>2300</v>
      </c>
      <c r="M79" s="96">
        <v>393</v>
      </c>
      <c r="N79" s="96">
        <f aca="true" t="shared" si="3" ref="N79:N84">SUM(L79:M79)</f>
        <v>2693</v>
      </c>
      <c r="O79" s="76"/>
      <c r="P79" s="76">
        <f>SUM(N79:O79)</f>
        <v>2693</v>
      </c>
      <c r="Q79" s="96"/>
      <c r="R79" s="96"/>
      <c r="S79" s="96"/>
      <c r="T79" s="96"/>
      <c r="U79" s="96"/>
      <c r="V79" s="96"/>
      <c r="W79" s="20"/>
      <c r="X79" s="77"/>
      <c r="Y79" s="83"/>
    </row>
    <row r="80" spans="1:25" ht="12.75">
      <c r="A80" s="2"/>
      <c r="B80" s="2"/>
      <c r="C80" s="2"/>
      <c r="D80" s="10" t="s">
        <v>53</v>
      </c>
      <c r="E80" s="9"/>
      <c r="F80" s="9"/>
      <c r="G80" s="27" t="s">
        <v>54</v>
      </c>
      <c r="H80" s="96">
        <v>621</v>
      </c>
      <c r="I80" s="96"/>
      <c r="J80" s="96">
        <f>SUM(H80:I80)</f>
        <v>621</v>
      </c>
      <c r="K80" s="96"/>
      <c r="L80" s="96">
        <f t="shared" si="2"/>
        <v>621</v>
      </c>
      <c r="M80" s="96">
        <v>106</v>
      </c>
      <c r="N80" s="96">
        <f t="shared" si="3"/>
        <v>727</v>
      </c>
      <c r="O80" s="76"/>
      <c r="P80" s="76">
        <f>SUM(N80:O80)</f>
        <v>727</v>
      </c>
      <c r="Q80" s="96"/>
      <c r="R80" s="96"/>
      <c r="S80" s="96"/>
      <c r="T80" s="96"/>
      <c r="U80" s="96"/>
      <c r="V80" s="96"/>
      <c r="W80" s="20"/>
      <c r="X80" s="77"/>
      <c r="Y80" s="83"/>
    </row>
    <row r="81" spans="1:25" ht="12.75">
      <c r="A81" s="2"/>
      <c r="B81" s="2"/>
      <c r="C81" s="2"/>
      <c r="D81" s="10" t="s">
        <v>55</v>
      </c>
      <c r="E81" s="9"/>
      <c r="F81" s="9"/>
      <c r="G81" s="27" t="s">
        <v>56</v>
      </c>
      <c r="H81" s="96">
        <v>484</v>
      </c>
      <c r="I81" s="96"/>
      <c r="J81" s="96">
        <f>SUM(H81:I81)</f>
        <v>484</v>
      </c>
      <c r="K81" s="96"/>
      <c r="L81" s="96">
        <f t="shared" si="2"/>
        <v>484</v>
      </c>
      <c r="M81" s="96"/>
      <c r="N81" s="96">
        <f t="shared" si="3"/>
        <v>484</v>
      </c>
      <c r="O81" s="76"/>
      <c r="P81" s="76">
        <f>SUM(N81:O81)</f>
        <v>484</v>
      </c>
      <c r="Q81" s="96"/>
      <c r="R81" s="96"/>
      <c r="S81" s="96"/>
      <c r="T81" s="96"/>
      <c r="U81" s="96"/>
      <c r="V81" s="96"/>
      <c r="W81" s="20"/>
      <c r="X81" s="77"/>
      <c r="Y81" s="83"/>
    </row>
    <row r="82" spans="1:25" ht="12.75">
      <c r="A82" s="2"/>
      <c r="B82" s="2"/>
      <c r="C82" s="2"/>
      <c r="D82" s="10" t="s">
        <v>57</v>
      </c>
      <c r="E82" s="9"/>
      <c r="F82" s="9"/>
      <c r="G82" s="27" t="s">
        <v>58</v>
      </c>
      <c r="H82" s="96"/>
      <c r="I82" s="96"/>
      <c r="J82" s="96">
        <f>SUM(H82:I82)</f>
        <v>0</v>
      </c>
      <c r="K82" s="96"/>
      <c r="L82" s="96">
        <f t="shared" si="2"/>
        <v>0</v>
      </c>
      <c r="M82" s="96"/>
      <c r="N82" s="96">
        <f t="shared" si="3"/>
        <v>0</v>
      </c>
      <c r="O82" s="76"/>
      <c r="P82" s="76">
        <f>SUM(N82:O82)</f>
        <v>0</v>
      </c>
      <c r="Q82" s="96"/>
      <c r="R82" s="96"/>
      <c r="S82" s="96"/>
      <c r="T82" s="96"/>
      <c r="U82" s="96"/>
      <c r="V82" s="96"/>
      <c r="W82" s="20"/>
      <c r="X82" s="77"/>
      <c r="Y82" s="83"/>
    </row>
    <row r="83" spans="1:25" ht="12.75">
      <c r="A83" s="2"/>
      <c r="B83" s="2"/>
      <c r="C83" s="2"/>
      <c r="D83" s="10"/>
      <c r="E83" s="9"/>
      <c r="F83" s="9"/>
      <c r="G83" s="27"/>
      <c r="H83" s="96"/>
      <c r="I83" s="96"/>
      <c r="J83" s="96">
        <f>SUM(H83:I83)</f>
        <v>0</v>
      </c>
      <c r="K83" s="96"/>
      <c r="L83" s="96">
        <f t="shared" si="2"/>
        <v>0</v>
      </c>
      <c r="M83" s="96"/>
      <c r="N83" s="96">
        <f t="shared" si="3"/>
        <v>0</v>
      </c>
      <c r="O83" s="76"/>
      <c r="P83" s="76">
        <f>SUM(N83:O83)</f>
        <v>0</v>
      </c>
      <c r="Q83" s="96"/>
      <c r="R83" s="96"/>
      <c r="S83" s="96"/>
      <c r="T83" s="96"/>
      <c r="U83" s="96"/>
      <c r="V83" s="96"/>
      <c r="W83" s="20"/>
      <c r="X83" s="77"/>
      <c r="Y83" s="83"/>
    </row>
    <row r="84" spans="1:25" ht="12.75">
      <c r="A84" s="2"/>
      <c r="B84" s="2"/>
      <c r="C84" s="2"/>
      <c r="D84" s="7"/>
      <c r="E84" s="2"/>
      <c r="F84" s="2"/>
      <c r="G84" s="26" t="s">
        <v>122</v>
      </c>
      <c r="H84" s="97">
        <f>SUM(H79:H83)</f>
        <v>3405</v>
      </c>
      <c r="I84" s="97">
        <f>SUM(I79:I83)</f>
        <v>0</v>
      </c>
      <c r="J84" s="97">
        <f>SUM(J79:J83)</f>
        <v>3405</v>
      </c>
      <c r="K84" s="97">
        <f>SUM(K79:K83)</f>
        <v>0</v>
      </c>
      <c r="L84" s="97">
        <f t="shared" si="2"/>
        <v>3405</v>
      </c>
      <c r="M84" s="97">
        <f>SUM(M79:M83)</f>
        <v>499</v>
      </c>
      <c r="N84" s="97">
        <f t="shared" si="3"/>
        <v>3904</v>
      </c>
      <c r="O84" s="79">
        <f>SUM(O79:O83)</f>
        <v>0</v>
      </c>
      <c r="P84" s="79">
        <f>SUM(P79:P83)</f>
        <v>3904</v>
      </c>
      <c r="Q84" s="97">
        <f>SUM(Q76:Q83)</f>
        <v>180</v>
      </c>
      <c r="R84" s="97">
        <f>SUM(R76:R83)</f>
        <v>0</v>
      </c>
      <c r="S84" s="97">
        <f>SUM(S76:S83)</f>
        <v>180</v>
      </c>
      <c r="T84" s="97">
        <f>SUM(T76:T83)</f>
        <v>0</v>
      </c>
      <c r="U84" s="97">
        <f>SUM(S84:T84)</f>
        <v>180</v>
      </c>
      <c r="V84" s="97">
        <f>SUM(V76:V83)</f>
        <v>0</v>
      </c>
      <c r="W84" s="97">
        <f>SUM(U84:V84)</f>
        <v>180</v>
      </c>
      <c r="X84" s="118">
        <f>SUM(X76:X83)</f>
        <v>0</v>
      </c>
      <c r="Y84" s="118">
        <f>SUM(Y76:Y83)</f>
        <v>180</v>
      </c>
    </row>
    <row r="85" spans="1:25" ht="12.75">
      <c r="A85" s="2"/>
      <c r="B85" s="2"/>
      <c r="C85" s="2"/>
      <c r="D85" s="7"/>
      <c r="E85" s="2"/>
      <c r="F85" s="2"/>
      <c r="G85" s="26"/>
      <c r="H85" s="96"/>
      <c r="I85" s="96"/>
      <c r="J85" s="96"/>
      <c r="K85" s="96"/>
      <c r="L85" s="96"/>
      <c r="M85" s="96"/>
      <c r="N85" s="96"/>
      <c r="O85" s="76"/>
      <c r="P85" s="76"/>
      <c r="Q85" s="96"/>
      <c r="R85" s="96"/>
      <c r="S85" s="96"/>
      <c r="T85" s="96"/>
      <c r="U85" s="96"/>
      <c r="V85" s="96"/>
      <c r="W85" s="20"/>
      <c r="X85" s="77"/>
      <c r="Y85" s="83"/>
    </row>
    <row r="86" spans="1:25" ht="12.75">
      <c r="A86" s="2"/>
      <c r="B86" s="2">
        <v>9</v>
      </c>
      <c r="C86" s="2"/>
      <c r="D86" s="7"/>
      <c r="E86" s="164" t="s">
        <v>180</v>
      </c>
      <c r="F86" s="165"/>
      <c r="G86" s="165"/>
      <c r="H86" s="96"/>
      <c r="I86" s="96"/>
      <c r="J86" s="96"/>
      <c r="K86" s="96"/>
      <c r="L86" s="96"/>
      <c r="M86" s="96"/>
      <c r="N86" s="96"/>
      <c r="O86" s="76"/>
      <c r="P86" s="76"/>
      <c r="Q86" s="96"/>
      <c r="R86" s="96"/>
      <c r="S86" s="96"/>
      <c r="T86" s="96"/>
      <c r="U86" s="96"/>
      <c r="V86" s="96"/>
      <c r="W86" s="20"/>
      <c r="X86" s="77"/>
      <c r="Y86" s="83"/>
    </row>
    <row r="87" spans="1:25" ht="12.75">
      <c r="A87" s="2"/>
      <c r="B87" s="2"/>
      <c r="C87" s="8" t="s">
        <v>12</v>
      </c>
      <c r="D87" s="7"/>
      <c r="E87" s="2"/>
      <c r="F87" s="164" t="s">
        <v>13</v>
      </c>
      <c r="G87" s="165"/>
      <c r="H87" s="96"/>
      <c r="I87" s="96"/>
      <c r="J87" s="96"/>
      <c r="K87" s="96"/>
      <c r="L87" s="96"/>
      <c r="M87" s="96"/>
      <c r="N87" s="96"/>
      <c r="O87" s="76"/>
      <c r="P87" s="76"/>
      <c r="Q87" s="96"/>
      <c r="R87" s="96"/>
      <c r="S87" s="96"/>
      <c r="T87" s="96"/>
      <c r="U87" s="96"/>
      <c r="V87" s="96"/>
      <c r="W87" s="20"/>
      <c r="X87" s="77"/>
      <c r="Y87" s="83"/>
    </row>
    <row r="88" spans="1:25" ht="12.75">
      <c r="A88" s="2"/>
      <c r="B88" s="2"/>
      <c r="C88" s="2"/>
      <c r="D88" s="12">
        <v>1</v>
      </c>
      <c r="E88" s="2"/>
      <c r="F88" s="2"/>
      <c r="G88" s="26" t="s">
        <v>14</v>
      </c>
      <c r="H88" s="96"/>
      <c r="I88" s="96"/>
      <c r="J88" s="96"/>
      <c r="K88" s="96"/>
      <c r="L88" s="96"/>
      <c r="M88" s="96"/>
      <c r="N88" s="96"/>
      <c r="O88" s="76"/>
      <c r="P88" s="76"/>
      <c r="Q88" s="96"/>
      <c r="R88" s="96"/>
      <c r="S88" s="96"/>
      <c r="T88" s="96"/>
      <c r="U88" s="96"/>
      <c r="V88" s="96"/>
      <c r="W88" s="20"/>
      <c r="X88" s="77"/>
      <c r="Y88" s="83"/>
    </row>
    <row r="89" spans="1:25" ht="12.75">
      <c r="A89" s="2"/>
      <c r="B89" s="2"/>
      <c r="C89" s="2"/>
      <c r="D89" s="10" t="s">
        <v>15</v>
      </c>
      <c r="E89" s="9"/>
      <c r="F89" s="9"/>
      <c r="G89" s="27" t="s">
        <v>16</v>
      </c>
      <c r="H89" s="96"/>
      <c r="I89" s="96"/>
      <c r="J89" s="96"/>
      <c r="K89" s="96"/>
      <c r="L89" s="96"/>
      <c r="M89" s="96"/>
      <c r="N89" s="96"/>
      <c r="O89" s="76"/>
      <c r="P89" s="76"/>
      <c r="Q89" s="96">
        <v>2266</v>
      </c>
      <c r="R89" s="96"/>
      <c r="S89" s="96">
        <f>SUM(Q89:R89)</f>
        <v>2266</v>
      </c>
      <c r="T89" s="96"/>
      <c r="U89" s="96">
        <f>SUM(S89:T89)</f>
        <v>2266</v>
      </c>
      <c r="V89" s="96"/>
      <c r="W89" s="96">
        <f>SUM(U89:V89)</f>
        <v>2266</v>
      </c>
      <c r="X89" s="77"/>
      <c r="Y89" s="83">
        <f>SUM(W89:X89)</f>
        <v>2266</v>
      </c>
    </row>
    <row r="90" spans="1:25" ht="12.75">
      <c r="A90" s="2"/>
      <c r="B90" s="9"/>
      <c r="C90" s="9"/>
      <c r="D90" s="10" t="s">
        <v>17</v>
      </c>
      <c r="E90" s="9"/>
      <c r="F90" s="9"/>
      <c r="G90" s="27" t="s">
        <v>18</v>
      </c>
      <c r="H90" s="96"/>
      <c r="I90" s="96"/>
      <c r="J90" s="96"/>
      <c r="K90" s="96"/>
      <c r="L90" s="96"/>
      <c r="M90" s="96"/>
      <c r="N90" s="96"/>
      <c r="O90" s="76"/>
      <c r="P90" s="76"/>
      <c r="Q90" s="96">
        <v>486</v>
      </c>
      <c r="R90" s="96"/>
      <c r="S90" s="96">
        <f>SUM(Q90:R90)</f>
        <v>486</v>
      </c>
      <c r="T90" s="96"/>
      <c r="U90" s="96">
        <f>SUM(S90:T90)</f>
        <v>486</v>
      </c>
      <c r="V90" s="96"/>
      <c r="W90" s="96">
        <f>SUM(U90:V90)</f>
        <v>486</v>
      </c>
      <c r="X90" s="77"/>
      <c r="Y90" s="83">
        <f>SUM(W90:X90)</f>
        <v>486</v>
      </c>
    </row>
    <row r="91" spans="1:25" ht="12.75">
      <c r="A91" s="2"/>
      <c r="B91" s="9"/>
      <c r="C91" s="9"/>
      <c r="D91" s="10" t="s">
        <v>89</v>
      </c>
      <c r="E91" s="9"/>
      <c r="F91" s="9"/>
      <c r="G91" s="27" t="s">
        <v>181</v>
      </c>
      <c r="H91" s="96"/>
      <c r="I91" s="96"/>
      <c r="J91" s="96"/>
      <c r="K91" s="96"/>
      <c r="L91" s="96"/>
      <c r="M91" s="96"/>
      <c r="N91" s="96"/>
      <c r="O91" s="76"/>
      <c r="P91" s="76"/>
      <c r="Q91" s="96">
        <v>914</v>
      </c>
      <c r="R91" s="96"/>
      <c r="S91" s="96">
        <f>SUM(Q91:R91)</f>
        <v>914</v>
      </c>
      <c r="T91" s="96"/>
      <c r="U91" s="96">
        <f>SUM(S91:T91)</f>
        <v>914</v>
      </c>
      <c r="V91" s="96">
        <v>70</v>
      </c>
      <c r="W91" s="96">
        <f>SUM(U91:V91)</f>
        <v>984</v>
      </c>
      <c r="X91" s="77"/>
      <c r="Y91" s="83">
        <f>SUM(W91:X91)</f>
        <v>984</v>
      </c>
    </row>
    <row r="92" spans="1:25" ht="12.75">
      <c r="A92" s="2"/>
      <c r="B92" s="9"/>
      <c r="C92" s="9"/>
      <c r="D92" s="7" t="s">
        <v>49</v>
      </c>
      <c r="E92" s="2"/>
      <c r="F92" s="2"/>
      <c r="G92" s="26" t="s">
        <v>50</v>
      </c>
      <c r="H92" s="96"/>
      <c r="I92" s="96"/>
      <c r="J92" s="96"/>
      <c r="K92" s="96"/>
      <c r="L92" s="96"/>
      <c r="M92" s="96"/>
      <c r="N92" s="96"/>
      <c r="O92" s="76"/>
      <c r="P92" s="76"/>
      <c r="Q92" s="96"/>
      <c r="R92" s="96"/>
      <c r="S92" s="96"/>
      <c r="T92" s="96"/>
      <c r="U92" s="96"/>
      <c r="V92" s="96"/>
      <c r="W92" s="20"/>
      <c r="X92" s="77"/>
      <c r="Y92" s="83"/>
    </row>
    <row r="93" spans="1:25" ht="12.75">
      <c r="A93" s="2"/>
      <c r="B93" s="2"/>
      <c r="C93" s="2"/>
      <c r="D93" s="10" t="s">
        <v>51</v>
      </c>
      <c r="E93" s="9"/>
      <c r="F93" s="9"/>
      <c r="G93" s="27" t="s">
        <v>52</v>
      </c>
      <c r="H93" s="96">
        <v>720</v>
      </c>
      <c r="I93" s="96"/>
      <c r="J93" s="96">
        <f>SUM(H93:I93)</f>
        <v>720</v>
      </c>
      <c r="K93" s="96"/>
      <c r="L93" s="96">
        <f>SUM(J93:K93)</f>
        <v>720</v>
      </c>
      <c r="M93" s="96"/>
      <c r="N93" s="96">
        <f aca="true" t="shared" si="4" ref="N93:N104">SUM(L93:M93)</f>
        <v>720</v>
      </c>
      <c r="O93" s="76"/>
      <c r="P93" s="76">
        <f>SUM(N93:O93)</f>
        <v>720</v>
      </c>
      <c r="Q93" s="96"/>
      <c r="R93" s="96"/>
      <c r="S93" s="96"/>
      <c r="T93" s="96"/>
      <c r="U93" s="96"/>
      <c r="V93" s="96"/>
      <c r="W93" s="20"/>
      <c r="X93" s="77"/>
      <c r="Y93" s="83"/>
    </row>
    <row r="94" spans="1:25" ht="12.75">
      <c r="A94" s="2"/>
      <c r="B94" s="2"/>
      <c r="C94" s="2"/>
      <c r="D94" s="10" t="s">
        <v>53</v>
      </c>
      <c r="E94" s="9"/>
      <c r="F94" s="9"/>
      <c r="G94" s="27" t="s">
        <v>54</v>
      </c>
      <c r="H94" s="96">
        <v>194</v>
      </c>
      <c r="I94" s="96"/>
      <c r="J94" s="96">
        <f>SUM(H94:I94)</f>
        <v>194</v>
      </c>
      <c r="K94" s="96"/>
      <c r="L94" s="96">
        <f>SUM(J94:K94)</f>
        <v>194</v>
      </c>
      <c r="M94" s="96"/>
      <c r="N94" s="96">
        <f t="shared" si="4"/>
        <v>194</v>
      </c>
      <c r="O94" s="76"/>
      <c r="P94" s="76">
        <f aca="true" t="shared" si="5" ref="P94:P103">SUM(N94:O94)</f>
        <v>194</v>
      </c>
      <c r="Q94" s="96"/>
      <c r="R94" s="96"/>
      <c r="S94" s="96"/>
      <c r="T94" s="96"/>
      <c r="U94" s="96"/>
      <c r="V94" s="96"/>
      <c r="W94" s="20"/>
      <c r="X94" s="77"/>
      <c r="Y94" s="83"/>
    </row>
    <row r="95" spans="1:25" ht="12.75">
      <c r="A95" s="2"/>
      <c r="B95" s="2"/>
      <c r="C95" s="2"/>
      <c r="D95" s="10" t="s">
        <v>55</v>
      </c>
      <c r="E95" s="9"/>
      <c r="F95" s="9"/>
      <c r="G95" s="27" t="s">
        <v>56</v>
      </c>
      <c r="H95" s="96">
        <v>1451</v>
      </c>
      <c r="I95" s="96"/>
      <c r="J95" s="96">
        <f>SUM(H95:I95)</f>
        <v>1451</v>
      </c>
      <c r="K95" s="96"/>
      <c r="L95" s="96">
        <f>SUM(J95:K95)</f>
        <v>1451</v>
      </c>
      <c r="M95" s="96">
        <v>514</v>
      </c>
      <c r="N95" s="96">
        <f t="shared" si="4"/>
        <v>1965</v>
      </c>
      <c r="O95" s="76"/>
      <c r="P95" s="76">
        <f t="shared" si="5"/>
        <v>1965</v>
      </c>
      <c r="Q95" s="96"/>
      <c r="R95" s="96"/>
      <c r="S95" s="96"/>
      <c r="T95" s="96"/>
      <c r="U95" s="96"/>
      <c r="V95" s="96"/>
      <c r="W95" s="20"/>
      <c r="X95" s="77"/>
      <c r="Y95" s="83"/>
    </row>
    <row r="96" spans="1:25" ht="12.75">
      <c r="A96" s="2"/>
      <c r="B96" s="2"/>
      <c r="C96" s="2"/>
      <c r="D96" s="10" t="s">
        <v>57</v>
      </c>
      <c r="E96" s="9"/>
      <c r="F96" s="9"/>
      <c r="G96" s="27" t="s">
        <v>58</v>
      </c>
      <c r="H96" s="96">
        <v>0</v>
      </c>
      <c r="I96" s="96"/>
      <c r="J96" s="96">
        <f>SUM(H96:I96)</f>
        <v>0</v>
      </c>
      <c r="K96" s="96"/>
      <c r="L96" s="96">
        <f>SUM(J96:K96)</f>
        <v>0</v>
      </c>
      <c r="M96" s="96"/>
      <c r="N96" s="96">
        <f t="shared" si="4"/>
        <v>0</v>
      </c>
      <c r="O96" s="76"/>
      <c r="P96" s="76">
        <f t="shared" si="5"/>
        <v>0</v>
      </c>
      <c r="Q96" s="96"/>
      <c r="R96" s="96"/>
      <c r="S96" s="96"/>
      <c r="T96" s="96"/>
      <c r="U96" s="96"/>
      <c r="V96" s="96"/>
      <c r="W96" s="20"/>
      <c r="X96" s="77"/>
      <c r="Y96" s="83"/>
    </row>
    <row r="97" spans="1:25" ht="12.75">
      <c r="A97" s="2"/>
      <c r="B97" s="2"/>
      <c r="C97" s="2"/>
      <c r="D97" s="93" t="s">
        <v>61</v>
      </c>
      <c r="E97" s="9"/>
      <c r="F97" s="167" t="s">
        <v>99</v>
      </c>
      <c r="G97" s="169"/>
      <c r="H97" s="96"/>
      <c r="I97" s="96"/>
      <c r="J97" s="96"/>
      <c r="K97" s="96"/>
      <c r="L97" s="96"/>
      <c r="M97" s="96"/>
      <c r="N97" s="96">
        <f t="shared" si="4"/>
        <v>0</v>
      </c>
      <c r="O97" s="76"/>
      <c r="P97" s="76">
        <f t="shared" si="5"/>
        <v>0</v>
      </c>
      <c r="Q97" s="96"/>
      <c r="R97" s="96"/>
      <c r="S97" s="96"/>
      <c r="T97" s="96"/>
      <c r="U97" s="96"/>
      <c r="V97" s="96"/>
      <c r="W97" s="20"/>
      <c r="X97" s="77"/>
      <c r="Y97" s="83"/>
    </row>
    <row r="98" spans="1:25" ht="12.75">
      <c r="A98" s="2"/>
      <c r="B98" s="2"/>
      <c r="C98" s="2"/>
      <c r="D98" s="92" t="s">
        <v>63</v>
      </c>
      <c r="E98" s="9"/>
      <c r="F98" s="9"/>
      <c r="G98" s="94" t="s">
        <v>398</v>
      </c>
      <c r="H98" s="96"/>
      <c r="I98" s="96"/>
      <c r="J98" s="96"/>
      <c r="K98" s="96"/>
      <c r="L98" s="96"/>
      <c r="M98" s="96">
        <v>150</v>
      </c>
      <c r="N98" s="96">
        <f t="shared" si="4"/>
        <v>150</v>
      </c>
      <c r="O98" s="76"/>
      <c r="P98" s="76">
        <f t="shared" si="5"/>
        <v>150</v>
      </c>
      <c r="Q98" s="96"/>
      <c r="R98" s="96"/>
      <c r="S98" s="96"/>
      <c r="T98" s="96"/>
      <c r="U98" s="96"/>
      <c r="V98" s="96"/>
      <c r="W98" s="20"/>
      <c r="X98" s="77"/>
      <c r="Y98" s="83"/>
    </row>
    <row r="99" spans="1:25" ht="12.75">
      <c r="A99" s="2"/>
      <c r="B99" s="2"/>
      <c r="C99" s="2"/>
      <c r="D99" s="92" t="s">
        <v>112</v>
      </c>
      <c r="E99" s="9"/>
      <c r="F99" s="9"/>
      <c r="G99" s="94" t="s">
        <v>399</v>
      </c>
      <c r="H99" s="96"/>
      <c r="I99" s="96"/>
      <c r="J99" s="96"/>
      <c r="K99" s="96"/>
      <c r="L99" s="96"/>
      <c r="M99" s="96">
        <v>495</v>
      </c>
      <c r="N99" s="96">
        <f t="shared" si="4"/>
        <v>495</v>
      </c>
      <c r="O99" s="76"/>
      <c r="P99" s="76">
        <f t="shared" si="5"/>
        <v>495</v>
      </c>
      <c r="Q99" s="96"/>
      <c r="R99" s="96"/>
      <c r="S99" s="96"/>
      <c r="T99" s="96"/>
      <c r="U99" s="96"/>
      <c r="V99" s="96"/>
      <c r="W99" s="20"/>
      <c r="X99" s="77"/>
      <c r="Y99" s="83"/>
    </row>
    <row r="100" spans="1:25" ht="12.75">
      <c r="A100" s="2"/>
      <c r="B100" s="2"/>
      <c r="C100" s="2"/>
      <c r="D100" s="10"/>
      <c r="E100" s="9"/>
      <c r="F100" s="167" t="s">
        <v>86</v>
      </c>
      <c r="G100" s="169"/>
      <c r="H100" s="96"/>
      <c r="I100" s="96"/>
      <c r="J100" s="96"/>
      <c r="K100" s="96"/>
      <c r="L100" s="96"/>
      <c r="M100" s="96"/>
      <c r="N100" s="96">
        <f t="shared" si="4"/>
        <v>0</v>
      </c>
      <c r="O100" s="76"/>
      <c r="P100" s="76">
        <f t="shared" si="5"/>
        <v>0</v>
      </c>
      <c r="Q100" s="96"/>
      <c r="R100" s="96"/>
      <c r="S100" s="96"/>
      <c r="T100" s="96"/>
      <c r="U100" s="96"/>
      <c r="V100" s="96"/>
      <c r="W100" s="20"/>
      <c r="X100" s="77"/>
      <c r="Y100" s="83"/>
    </row>
    <row r="101" spans="1:25" ht="12.75">
      <c r="A101" s="2"/>
      <c r="B101" s="2"/>
      <c r="C101" s="2"/>
      <c r="D101" s="92" t="s">
        <v>65</v>
      </c>
      <c r="E101" s="9"/>
      <c r="F101" s="9"/>
      <c r="G101" s="94" t="s">
        <v>400</v>
      </c>
      <c r="H101" s="96"/>
      <c r="I101" s="96"/>
      <c r="J101" s="96"/>
      <c r="K101" s="96"/>
      <c r="L101" s="96"/>
      <c r="M101" s="96"/>
      <c r="N101" s="96">
        <f t="shared" si="4"/>
        <v>0</v>
      </c>
      <c r="O101" s="76"/>
      <c r="P101" s="76">
        <f t="shared" si="5"/>
        <v>0</v>
      </c>
      <c r="Q101" s="96"/>
      <c r="R101" s="96"/>
      <c r="S101" s="96"/>
      <c r="T101" s="96"/>
      <c r="U101" s="96"/>
      <c r="V101" s="96">
        <v>645</v>
      </c>
      <c r="W101" s="96">
        <f>SUM(U101:V101)</f>
        <v>645</v>
      </c>
      <c r="X101" s="77"/>
      <c r="Y101" s="83">
        <f>SUM(W101:X101)</f>
        <v>645</v>
      </c>
    </row>
    <row r="102" spans="1:25" ht="12.75">
      <c r="A102" s="2"/>
      <c r="B102" s="2"/>
      <c r="C102" s="2"/>
      <c r="D102" s="10"/>
      <c r="E102" s="9"/>
      <c r="F102" s="9"/>
      <c r="G102" s="27"/>
      <c r="H102" s="96"/>
      <c r="I102" s="96"/>
      <c r="J102" s="96"/>
      <c r="K102" s="96"/>
      <c r="L102" s="96"/>
      <c r="M102" s="96"/>
      <c r="N102" s="96">
        <f t="shared" si="4"/>
        <v>0</v>
      </c>
      <c r="O102" s="76"/>
      <c r="P102" s="76">
        <f t="shared" si="5"/>
        <v>0</v>
      </c>
      <c r="Q102" s="96"/>
      <c r="R102" s="96"/>
      <c r="S102" s="96"/>
      <c r="T102" s="96"/>
      <c r="U102" s="96"/>
      <c r="V102" s="96"/>
      <c r="W102" s="20"/>
      <c r="X102" s="77"/>
      <c r="Y102" s="83"/>
    </row>
    <row r="103" spans="1:25" ht="12.75">
      <c r="A103" s="2"/>
      <c r="B103" s="2"/>
      <c r="C103" s="2"/>
      <c r="D103" s="10"/>
      <c r="E103" s="9"/>
      <c r="F103" s="9"/>
      <c r="G103" s="27"/>
      <c r="H103" s="96"/>
      <c r="I103" s="96"/>
      <c r="J103" s="96">
        <f>SUM(H103:I103)</f>
        <v>0</v>
      </c>
      <c r="K103" s="96"/>
      <c r="L103" s="96">
        <f>SUM(J103:K103)</f>
        <v>0</v>
      </c>
      <c r="M103" s="96"/>
      <c r="N103" s="96">
        <f t="shared" si="4"/>
        <v>0</v>
      </c>
      <c r="O103" s="76"/>
      <c r="P103" s="76">
        <f t="shared" si="5"/>
        <v>0</v>
      </c>
      <c r="Q103" s="96"/>
      <c r="R103" s="96"/>
      <c r="S103" s="96"/>
      <c r="T103" s="96"/>
      <c r="U103" s="96"/>
      <c r="V103" s="96"/>
      <c r="W103" s="20"/>
      <c r="X103" s="77"/>
      <c r="Y103" s="83"/>
    </row>
    <row r="104" spans="1:25" ht="12.75">
      <c r="A104" s="2"/>
      <c r="B104" s="2"/>
      <c r="C104" s="2"/>
      <c r="D104" s="7"/>
      <c r="E104" s="2"/>
      <c r="F104" s="2"/>
      <c r="G104" s="26" t="s">
        <v>122</v>
      </c>
      <c r="H104" s="97">
        <f>SUM(H93:H103)</f>
        <v>2365</v>
      </c>
      <c r="I104" s="97">
        <f>SUM(I93:I103)</f>
        <v>0</v>
      </c>
      <c r="J104" s="97">
        <f>SUM(J93:J103)</f>
        <v>2365</v>
      </c>
      <c r="K104" s="97">
        <f>SUM(K93:K103)</f>
        <v>0</v>
      </c>
      <c r="L104" s="97">
        <f>SUM(J104:K104)</f>
        <v>2365</v>
      </c>
      <c r="M104" s="97">
        <f>SUM(M93:M103)</f>
        <v>1159</v>
      </c>
      <c r="N104" s="97">
        <f t="shared" si="4"/>
        <v>3524</v>
      </c>
      <c r="O104" s="79">
        <f>SUM(O93:O103)</f>
        <v>0</v>
      </c>
      <c r="P104" s="79">
        <f>SUM(P93:P103)</f>
        <v>3524</v>
      </c>
      <c r="Q104" s="97">
        <f>SUM(Q89:Q103)</f>
        <v>3666</v>
      </c>
      <c r="R104" s="97">
        <f>SUM(R89:R103)</f>
        <v>0</v>
      </c>
      <c r="S104" s="97">
        <f>SUM(S89:S103)</f>
        <v>3666</v>
      </c>
      <c r="T104" s="97">
        <f>SUM(T89:T103)</f>
        <v>0</v>
      </c>
      <c r="U104" s="97">
        <f>SUM(S104:T104)</f>
        <v>3666</v>
      </c>
      <c r="V104" s="97">
        <f>SUM(V89:V103)</f>
        <v>715</v>
      </c>
      <c r="W104" s="97">
        <f>SUM(U104:V104)</f>
        <v>4381</v>
      </c>
      <c r="X104" s="118">
        <f>SUM(X89:X103)</f>
        <v>0</v>
      </c>
      <c r="Y104" s="118">
        <f>SUM(Y89:Y103)</f>
        <v>4381</v>
      </c>
    </row>
    <row r="105" spans="1:25" ht="12.75">
      <c r="A105" s="2"/>
      <c r="B105" s="2"/>
      <c r="C105" s="2"/>
      <c r="D105" s="7"/>
      <c r="E105" s="2"/>
      <c r="F105" s="2"/>
      <c r="G105" s="26"/>
      <c r="H105" s="96"/>
      <c r="I105" s="96"/>
      <c r="J105" s="96"/>
      <c r="K105" s="96"/>
      <c r="L105" s="96"/>
      <c r="M105" s="96"/>
      <c r="N105" s="96"/>
      <c r="O105" s="76"/>
      <c r="P105" s="76"/>
      <c r="Q105" s="96"/>
      <c r="R105" s="96"/>
      <c r="S105" s="96"/>
      <c r="T105" s="96"/>
      <c r="U105" s="96"/>
      <c r="V105" s="96"/>
      <c r="W105" s="20"/>
      <c r="X105" s="77"/>
      <c r="Y105" s="83"/>
    </row>
    <row r="106" spans="1:25" ht="12.75">
      <c r="A106" s="9"/>
      <c r="B106" s="9"/>
      <c r="C106" s="9"/>
      <c r="D106" s="10"/>
      <c r="E106" s="9"/>
      <c r="F106" s="9"/>
      <c r="G106" s="26" t="s">
        <v>163</v>
      </c>
      <c r="H106" s="97">
        <f>SUM(H19+H42+H51+H59+H71+H84+H104)</f>
        <v>42783</v>
      </c>
      <c r="I106" s="97">
        <f>SUM(I19+I42+I51+I59+I71+I84+I104)</f>
        <v>255</v>
      </c>
      <c r="J106" s="97">
        <f>SUM(J19+J42+J51+J59+J71+J84+J104)</f>
        <v>43038</v>
      </c>
      <c r="K106" s="97">
        <f>SUM(K19+K42+K51+K59+K71+K84+K104)</f>
        <v>0</v>
      </c>
      <c r="L106" s="97">
        <f>SUM(J106:K106)</f>
        <v>43038</v>
      </c>
      <c r="M106" s="97">
        <f>SUM(M19+M42+M51+M59+M71+M84+M104)</f>
        <v>3069</v>
      </c>
      <c r="N106" s="97">
        <f>SUM(L106:M106)</f>
        <v>46107</v>
      </c>
      <c r="O106" s="79">
        <f>SUM(O19+O42+O51+O59+O71+O84+O104)</f>
        <v>6254</v>
      </c>
      <c r="P106" s="79">
        <f>SUM(N106:O106)</f>
        <v>52361</v>
      </c>
      <c r="Q106" s="96"/>
      <c r="R106" s="96"/>
      <c r="S106" s="96"/>
      <c r="T106" s="96"/>
      <c r="U106" s="96"/>
      <c r="V106" s="96"/>
      <c r="W106" s="20"/>
      <c r="X106" s="77"/>
      <c r="Y106" s="83"/>
    </row>
    <row r="107" spans="1:25" ht="12.75">
      <c r="A107" s="9"/>
      <c r="B107" s="9"/>
      <c r="C107" s="9"/>
      <c r="D107" s="10"/>
      <c r="E107" s="9"/>
      <c r="F107" s="9"/>
      <c r="G107" s="26" t="s">
        <v>164</v>
      </c>
      <c r="H107" s="96"/>
      <c r="I107" s="96"/>
      <c r="J107" s="96"/>
      <c r="K107" s="96"/>
      <c r="L107" s="96"/>
      <c r="M107" s="96"/>
      <c r="N107" s="96"/>
      <c r="O107" s="76"/>
      <c r="P107" s="76"/>
      <c r="Q107" s="97">
        <f>SUM(Q19+Q27+Q35+Q42+Q71+Q84+Q104)</f>
        <v>42783</v>
      </c>
      <c r="R107" s="97">
        <f>SUM(R19+R27+R35+R42+R71+R84+R104)</f>
        <v>255</v>
      </c>
      <c r="S107" s="97">
        <f>SUM(S19+S27+S35+S42+S71+S84+S104)</f>
        <v>43038</v>
      </c>
      <c r="T107" s="97">
        <f>SUM(T19+T27+T35+T42+T71+T84+T104)</f>
        <v>0</v>
      </c>
      <c r="U107" s="97">
        <f>SUM(S107:T107)</f>
        <v>43038</v>
      </c>
      <c r="V107" s="97">
        <f>SUM(V19+V27+V35+V42+V71+V84+V104)</f>
        <v>3069</v>
      </c>
      <c r="W107" s="97">
        <f>SUM(U107:V107)</f>
        <v>46107</v>
      </c>
      <c r="X107" s="118">
        <f>SUM(X19+X27+X35+X42+X71+X84+X104)</f>
        <v>6254</v>
      </c>
      <c r="Y107" s="79">
        <f>SUM(W107:X107)</f>
        <v>52361</v>
      </c>
    </row>
    <row r="108" spans="1:25" ht="12.75">
      <c r="A108" s="9"/>
      <c r="B108" s="9"/>
      <c r="C108" s="9"/>
      <c r="D108" s="10"/>
      <c r="E108" s="9"/>
      <c r="F108" s="9"/>
      <c r="G108" s="26" t="s">
        <v>110</v>
      </c>
      <c r="H108" s="97">
        <v>12</v>
      </c>
      <c r="I108" s="97"/>
      <c r="J108" s="97">
        <f>SUM(H108:I108)</f>
        <v>12</v>
      </c>
      <c r="K108" s="97"/>
      <c r="L108" s="97">
        <f>SUM(J108:K108)</f>
        <v>12</v>
      </c>
      <c r="M108" s="97"/>
      <c r="N108" s="97">
        <f>SUM(L108:M108)</f>
        <v>12</v>
      </c>
      <c r="O108" s="79"/>
      <c r="P108" s="79">
        <f>SUM(N108:O108)</f>
        <v>12</v>
      </c>
      <c r="Q108" s="96"/>
      <c r="R108" s="96"/>
      <c r="S108" s="96"/>
      <c r="T108" s="96"/>
      <c r="U108" s="96"/>
      <c r="V108" s="96"/>
      <c r="W108" s="20"/>
      <c r="X108" s="77"/>
      <c r="Y108" s="83"/>
    </row>
    <row r="109" spans="1:25" ht="12.75">
      <c r="A109" s="9"/>
      <c r="B109" s="9"/>
      <c r="C109" s="9"/>
      <c r="D109" s="10"/>
      <c r="E109" s="9"/>
      <c r="F109" s="9"/>
      <c r="G109" s="26"/>
      <c r="H109" s="96"/>
      <c r="I109" s="96"/>
      <c r="J109" s="96"/>
      <c r="K109" s="96"/>
      <c r="L109" s="96"/>
      <c r="M109" s="96"/>
      <c r="N109" s="96"/>
      <c r="O109" s="76"/>
      <c r="P109" s="76"/>
      <c r="Q109" s="96"/>
      <c r="R109" s="96"/>
      <c r="S109" s="96"/>
      <c r="T109" s="96"/>
      <c r="U109" s="96"/>
      <c r="V109" s="96"/>
      <c r="W109" s="20"/>
      <c r="X109" s="77"/>
      <c r="Y109" s="83"/>
    </row>
    <row r="112" spans="7:25" ht="56.25">
      <c r="G112" s="55" t="s">
        <v>373</v>
      </c>
      <c r="H112" s="95" t="s">
        <v>10</v>
      </c>
      <c r="I112" s="95" t="s">
        <v>184</v>
      </c>
      <c r="J112" s="95" t="s">
        <v>11</v>
      </c>
      <c r="K112" s="95" t="s">
        <v>203</v>
      </c>
      <c r="L112" s="95" t="s">
        <v>204</v>
      </c>
      <c r="M112" s="95" t="s">
        <v>241</v>
      </c>
      <c r="N112" s="95" t="s">
        <v>242</v>
      </c>
      <c r="O112" s="114" t="s">
        <v>404</v>
      </c>
      <c r="P112" s="114" t="s">
        <v>405</v>
      </c>
      <c r="Q112" s="95" t="s">
        <v>10</v>
      </c>
      <c r="R112" s="95" t="s">
        <v>184</v>
      </c>
      <c r="S112" s="95" t="s">
        <v>11</v>
      </c>
      <c r="T112" s="95" t="s">
        <v>203</v>
      </c>
      <c r="U112" s="95" t="s">
        <v>204</v>
      </c>
      <c r="V112" s="95" t="s">
        <v>241</v>
      </c>
      <c r="W112" s="95" t="s">
        <v>242</v>
      </c>
      <c r="X112" s="114" t="s">
        <v>404</v>
      </c>
      <c r="Y112" s="114" t="s">
        <v>405</v>
      </c>
    </row>
    <row r="113" spans="7:25" ht="12.75">
      <c r="G113" s="64" t="s">
        <v>376</v>
      </c>
      <c r="H113" s="96">
        <f aca="true" t="shared" si="6" ref="H113:M114">SUM(H14+H47+H56+H67+H79+H93)</f>
        <v>21093</v>
      </c>
      <c r="I113" s="96">
        <f t="shared" si="6"/>
        <v>0</v>
      </c>
      <c r="J113" s="96">
        <f t="shared" si="6"/>
        <v>21093</v>
      </c>
      <c r="K113" s="96">
        <f t="shared" si="6"/>
        <v>0</v>
      </c>
      <c r="L113" s="96">
        <f t="shared" si="6"/>
        <v>21093</v>
      </c>
      <c r="M113" s="96">
        <f t="shared" si="6"/>
        <v>1704</v>
      </c>
      <c r="N113" s="96">
        <f>SUM(L113:M113)</f>
        <v>22797</v>
      </c>
      <c r="O113" s="96">
        <f>SUM(O14+O47+O56+O67+O79+O93)</f>
        <v>283</v>
      </c>
      <c r="P113" s="96">
        <f>SUM(N113:O113)</f>
        <v>23080</v>
      </c>
      <c r="Q113" s="96"/>
      <c r="R113" s="96"/>
      <c r="S113" s="96"/>
      <c r="T113" s="96"/>
      <c r="U113" s="96"/>
      <c r="V113" s="96"/>
      <c r="W113" s="20"/>
      <c r="X113" s="64"/>
      <c r="Y113" s="67"/>
    </row>
    <row r="114" spans="7:25" ht="12.75">
      <c r="G114" s="64" t="s">
        <v>377</v>
      </c>
      <c r="H114" s="96">
        <f t="shared" si="6"/>
        <v>5694</v>
      </c>
      <c r="I114" s="96">
        <f t="shared" si="6"/>
        <v>0</v>
      </c>
      <c r="J114" s="96">
        <f t="shared" si="6"/>
        <v>5694</v>
      </c>
      <c r="K114" s="96">
        <f t="shared" si="6"/>
        <v>0</v>
      </c>
      <c r="L114" s="96">
        <f t="shared" si="6"/>
        <v>5694</v>
      </c>
      <c r="M114" s="96">
        <f t="shared" si="6"/>
        <v>461</v>
      </c>
      <c r="N114" s="96">
        <f>SUM(L114:M114)</f>
        <v>6155</v>
      </c>
      <c r="O114" s="96">
        <f>SUM(O15+O48+O57+O68+O80+O94)</f>
        <v>77</v>
      </c>
      <c r="P114" s="96">
        <f>SUM(N114:O114)</f>
        <v>6232</v>
      </c>
      <c r="Q114" s="96"/>
      <c r="R114" s="96"/>
      <c r="S114" s="96"/>
      <c r="T114" s="96"/>
      <c r="U114" s="96"/>
      <c r="V114" s="96"/>
      <c r="W114" s="20"/>
      <c r="X114" s="64"/>
      <c r="Y114" s="67"/>
    </row>
    <row r="115" spans="7:25" ht="12.75">
      <c r="G115" s="64" t="s">
        <v>378</v>
      </c>
      <c r="H115" s="96">
        <f aca="true" t="shared" si="7" ref="H115:M115">SUM(H16+H17+H49+H69+H81+H82+H95+H96)</f>
        <v>15996</v>
      </c>
      <c r="I115" s="96">
        <f t="shared" si="7"/>
        <v>0</v>
      </c>
      <c r="J115" s="96">
        <f t="shared" si="7"/>
        <v>15996</v>
      </c>
      <c r="K115" s="96">
        <f t="shared" si="7"/>
        <v>0</v>
      </c>
      <c r="L115" s="96">
        <f t="shared" si="7"/>
        <v>15996</v>
      </c>
      <c r="M115" s="96">
        <f t="shared" si="7"/>
        <v>514</v>
      </c>
      <c r="N115" s="96">
        <f>SUM(L115:M115)</f>
        <v>16510</v>
      </c>
      <c r="O115" s="96">
        <f>SUM(O16+O17+O49+O69+O81+O82+O95+O96)</f>
        <v>5894</v>
      </c>
      <c r="P115" s="96">
        <f>SUM(N115:O115)</f>
        <v>22404</v>
      </c>
      <c r="Q115" s="96"/>
      <c r="R115" s="96"/>
      <c r="S115" s="96"/>
      <c r="T115" s="96"/>
      <c r="U115" s="96"/>
      <c r="V115" s="96"/>
      <c r="W115" s="20"/>
      <c r="X115" s="64"/>
      <c r="Y115" s="67"/>
    </row>
    <row r="116" spans="7:25" ht="12.75">
      <c r="G116" s="65" t="s">
        <v>226</v>
      </c>
      <c r="H116" s="96">
        <f aca="true" t="shared" si="8" ref="H116:M116">SUM(H41)</f>
        <v>0</v>
      </c>
      <c r="I116" s="96">
        <f t="shared" si="8"/>
        <v>255</v>
      </c>
      <c r="J116" s="96">
        <f t="shared" si="8"/>
        <v>255</v>
      </c>
      <c r="K116" s="96">
        <f t="shared" si="8"/>
        <v>0</v>
      </c>
      <c r="L116" s="96">
        <f t="shared" si="8"/>
        <v>255</v>
      </c>
      <c r="M116" s="96">
        <f t="shared" si="8"/>
        <v>-255</v>
      </c>
      <c r="N116" s="96">
        <f>SUM(L116:M116)</f>
        <v>0</v>
      </c>
      <c r="O116" s="96">
        <f>SUM(O41)</f>
        <v>0</v>
      </c>
      <c r="P116" s="96">
        <f>SUM(N116:O116)</f>
        <v>0</v>
      </c>
      <c r="Q116" s="96"/>
      <c r="R116" s="96"/>
      <c r="S116" s="96"/>
      <c r="T116" s="96"/>
      <c r="U116" s="96"/>
      <c r="V116" s="96"/>
      <c r="W116" s="20"/>
      <c r="X116" s="64"/>
      <c r="Y116" s="67"/>
    </row>
    <row r="117" spans="7:25" ht="12.75">
      <c r="G117" s="64" t="s">
        <v>99</v>
      </c>
      <c r="H117" s="96">
        <f aca="true" t="shared" si="9" ref="H117:M117">SUM(H98+H99)</f>
        <v>0</v>
      </c>
      <c r="I117" s="96">
        <f t="shared" si="9"/>
        <v>0</v>
      </c>
      <c r="J117" s="96">
        <f t="shared" si="9"/>
        <v>0</v>
      </c>
      <c r="K117" s="96">
        <f t="shared" si="9"/>
        <v>0</v>
      </c>
      <c r="L117" s="96">
        <f t="shared" si="9"/>
        <v>0</v>
      </c>
      <c r="M117" s="96">
        <f t="shared" si="9"/>
        <v>645</v>
      </c>
      <c r="N117" s="96">
        <f>SUM(L117:M117)</f>
        <v>645</v>
      </c>
      <c r="O117" s="96">
        <f>SUM(O98+O99)</f>
        <v>0</v>
      </c>
      <c r="P117" s="96">
        <f>SUM(N117:O117)</f>
        <v>645</v>
      </c>
      <c r="Q117" s="96"/>
      <c r="R117" s="96"/>
      <c r="S117" s="96"/>
      <c r="T117" s="96"/>
      <c r="U117" s="96"/>
      <c r="V117" s="96"/>
      <c r="W117" s="20"/>
      <c r="X117" s="64"/>
      <c r="Y117" s="67"/>
    </row>
    <row r="118" spans="7:25" ht="12.75">
      <c r="G118" s="55" t="s">
        <v>374</v>
      </c>
      <c r="H118" s="97">
        <f>SUM(H113:H117)</f>
        <v>42783</v>
      </c>
      <c r="I118" s="97">
        <f aca="true" t="shared" si="10" ref="I118:P118">SUM(I113:I117)</f>
        <v>255</v>
      </c>
      <c r="J118" s="97">
        <f t="shared" si="10"/>
        <v>43038</v>
      </c>
      <c r="K118" s="97">
        <f t="shared" si="10"/>
        <v>0</v>
      </c>
      <c r="L118" s="97">
        <f t="shared" si="10"/>
        <v>43038</v>
      </c>
      <c r="M118" s="97">
        <f t="shared" si="10"/>
        <v>3069</v>
      </c>
      <c r="N118" s="97">
        <f t="shared" si="10"/>
        <v>46107</v>
      </c>
      <c r="O118" s="97">
        <f t="shared" si="10"/>
        <v>6254</v>
      </c>
      <c r="P118" s="97">
        <f t="shared" si="10"/>
        <v>52361</v>
      </c>
      <c r="Q118" s="98"/>
      <c r="R118" s="98"/>
      <c r="S118" s="98"/>
      <c r="T118" s="98"/>
      <c r="U118" s="98"/>
      <c r="V118" s="98"/>
      <c r="W118" s="101"/>
      <c r="X118" s="64"/>
      <c r="Y118" s="67"/>
    </row>
    <row r="119" spans="7:25" ht="12.75">
      <c r="G119" s="55" t="s">
        <v>375</v>
      </c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20"/>
      <c r="X119" s="64"/>
      <c r="Y119" s="67"/>
    </row>
    <row r="120" spans="7:25" ht="12.75">
      <c r="G120" s="64" t="s">
        <v>229</v>
      </c>
      <c r="H120" s="96"/>
      <c r="I120" s="96"/>
      <c r="J120" s="96"/>
      <c r="K120" s="96"/>
      <c r="L120" s="96"/>
      <c r="M120" s="96"/>
      <c r="N120" s="96"/>
      <c r="O120" s="96"/>
      <c r="P120" s="96"/>
      <c r="Q120" s="96">
        <f aca="true" t="shared" si="11" ref="Q120:V120">SUM(Q10+Q11+Q24+Q25+Q32+Q33+Q64+Q65+Q76+Q77+Q89+Q90)</f>
        <v>17720</v>
      </c>
      <c r="R120" s="96">
        <f t="shared" si="11"/>
        <v>0</v>
      </c>
      <c r="S120" s="96">
        <f t="shared" si="11"/>
        <v>17720</v>
      </c>
      <c r="T120" s="96">
        <f t="shared" si="11"/>
        <v>0</v>
      </c>
      <c r="U120" s="96">
        <f t="shared" si="11"/>
        <v>17720</v>
      </c>
      <c r="V120" s="96">
        <f t="shared" si="11"/>
        <v>0</v>
      </c>
      <c r="W120" s="96">
        <f>SUM(U120:V120)</f>
        <v>17720</v>
      </c>
      <c r="X120" s="67">
        <f>SUM(X10+X11+X24+X25+X32+X33+X64+X65+X76+X77+X89+X90)</f>
        <v>0</v>
      </c>
      <c r="Y120" s="67">
        <f>SUM(W120:X120)</f>
        <v>17720</v>
      </c>
    </row>
    <row r="121" spans="7:25" ht="12.75">
      <c r="G121" s="64" t="s">
        <v>379</v>
      </c>
      <c r="H121" s="96"/>
      <c r="I121" s="96"/>
      <c r="J121" s="96"/>
      <c r="K121" s="96"/>
      <c r="L121" s="96"/>
      <c r="M121" s="96"/>
      <c r="N121" s="96"/>
      <c r="O121" s="96"/>
      <c r="P121" s="96"/>
      <c r="Q121" s="96">
        <f aca="true" t="shared" si="12" ref="Q121:V121">SUM(Q91)</f>
        <v>914</v>
      </c>
      <c r="R121" s="96">
        <f t="shared" si="12"/>
        <v>0</v>
      </c>
      <c r="S121" s="96">
        <f t="shared" si="12"/>
        <v>914</v>
      </c>
      <c r="T121" s="96">
        <f t="shared" si="12"/>
        <v>0</v>
      </c>
      <c r="U121" s="96">
        <f t="shared" si="12"/>
        <v>914</v>
      </c>
      <c r="V121" s="96">
        <f t="shared" si="12"/>
        <v>70</v>
      </c>
      <c r="W121" s="96">
        <f aca="true" t="shared" si="13" ref="W121:W126">SUM(U121:V121)</f>
        <v>984</v>
      </c>
      <c r="X121" s="64">
        <f>SUM(X91)</f>
        <v>0</v>
      </c>
      <c r="Y121" s="67">
        <f aca="true" t="shared" si="14" ref="Y121:Y126">SUM(W121:X121)</f>
        <v>984</v>
      </c>
    </row>
    <row r="122" spans="7:25" ht="12.75">
      <c r="G122" s="64" t="s">
        <v>234</v>
      </c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>
        <f t="shared" si="13"/>
        <v>0</v>
      </c>
      <c r="X122" s="64"/>
      <c r="Y122" s="67">
        <f t="shared" si="14"/>
        <v>0</v>
      </c>
    </row>
    <row r="123" spans="7:25" ht="12.75">
      <c r="G123" s="64" t="s">
        <v>380</v>
      </c>
      <c r="H123" s="96"/>
      <c r="I123" s="96"/>
      <c r="J123" s="96"/>
      <c r="K123" s="96"/>
      <c r="L123" s="96"/>
      <c r="M123" s="96"/>
      <c r="N123" s="96"/>
      <c r="O123" s="96"/>
      <c r="P123" s="96"/>
      <c r="Q123" s="96">
        <f aca="true" t="shared" si="15" ref="Q123:V123">SUM(Q101)</f>
        <v>0</v>
      </c>
      <c r="R123" s="96">
        <f t="shared" si="15"/>
        <v>0</v>
      </c>
      <c r="S123" s="96">
        <f t="shared" si="15"/>
        <v>0</v>
      </c>
      <c r="T123" s="96">
        <f t="shared" si="15"/>
        <v>0</v>
      </c>
      <c r="U123" s="96">
        <f t="shared" si="15"/>
        <v>0</v>
      </c>
      <c r="V123" s="96">
        <f t="shared" si="15"/>
        <v>645</v>
      </c>
      <c r="W123" s="96">
        <f t="shared" si="13"/>
        <v>645</v>
      </c>
      <c r="X123" s="64">
        <f>SUM(X101)</f>
        <v>0</v>
      </c>
      <c r="Y123" s="67">
        <f t="shared" si="14"/>
        <v>645</v>
      </c>
    </row>
    <row r="124" spans="7:25" ht="12.75">
      <c r="G124" s="64" t="s">
        <v>381</v>
      </c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>
        <f t="shared" si="13"/>
        <v>0</v>
      </c>
      <c r="X124" s="64"/>
      <c r="Y124" s="67">
        <f t="shared" si="14"/>
        <v>0</v>
      </c>
    </row>
    <row r="125" spans="7:25" ht="12.75">
      <c r="G125" s="65" t="s">
        <v>236</v>
      </c>
      <c r="H125" s="96"/>
      <c r="I125" s="96"/>
      <c r="J125" s="96"/>
      <c r="K125" s="96"/>
      <c r="L125" s="96"/>
      <c r="M125" s="96"/>
      <c r="N125" s="96"/>
      <c r="O125" s="96"/>
      <c r="P125" s="96"/>
      <c r="Q125" s="96">
        <f aca="true" t="shared" si="16" ref="Q125:V125">SUM(Q41)</f>
        <v>0</v>
      </c>
      <c r="R125" s="96">
        <f t="shared" si="16"/>
        <v>255</v>
      </c>
      <c r="S125" s="96">
        <f t="shared" si="16"/>
        <v>255</v>
      </c>
      <c r="T125" s="96">
        <f t="shared" si="16"/>
        <v>0</v>
      </c>
      <c r="U125" s="96">
        <f t="shared" si="16"/>
        <v>255</v>
      </c>
      <c r="V125" s="96">
        <f t="shared" si="16"/>
        <v>0</v>
      </c>
      <c r="W125" s="96">
        <f t="shared" si="13"/>
        <v>255</v>
      </c>
      <c r="X125" s="64">
        <f>SUM(X41)</f>
        <v>0</v>
      </c>
      <c r="Y125" s="67">
        <f t="shared" si="14"/>
        <v>255</v>
      </c>
    </row>
    <row r="126" spans="7:25" ht="12.75">
      <c r="G126" s="64" t="s">
        <v>382</v>
      </c>
      <c r="H126" s="96"/>
      <c r="I126" s="96"/>
      <c r="J126" s="96"/>
      <c r="K126" s="96"/>
      <c r="L126" s="96"/>
      <c r="M126" s="96"/>
      <c r="N126" s="96"/>
      <c r="O126" s="96"/>
      <c r="P126" s="96"/>
      <c r="Q126" s="96">
        <f aca="true" t="shared" si="17" ref="Q126:V126">SUM(Q40)</f>
        <v>24149</v>
      </c>
      <c r="R126" s="96">
        <f t="shared" si="17"/>
        <v>0</v>
      </c>
      <c r="S126" s="96">
        <f t="shared" si="17"/>
        <v>24149</v>
      </c>
      <c r="T126" s="96">
        <f t="shared" si="17"/>
        <v>0</v>
      </c>
      <c r="U126" s="96">
        <f t="shared" si="17"/>
        <v>24149</v>
      </c>
      <c r="V126" s="96">
        <f t="shared" si="17"/>
        <v>2354</v>
      </c>
      <c r="W126" s="96">
        <f t="shared" si="13"/>
        <v>26503</v>
      </c>
      <c r="X126" s="64">
        <f>SUM(X40)</f>
        <v>6254</v>
      </c>
      <c r="Y126" s="67">
        <f t="shared" si="14"/>
        <v>32757</v>
      </c>
    </row>
    <row r="127" spans="7:25" ht="12.75">
      <c r="G127" s="55" t="s">
        <v>383</v>
      </c>
      <c r="H127" s="97"/>
      <c r="I127" s="97"/>
      <c r="J127" s="97"/>
      <c r="K127" s="97"/>
      <c r="L127" s="97"/>
      <c r="M127" s="97"/>
      <c r="N127" s="97"/>
      <c r="O127" s="97"/>
      <c r="P127" s="97"/>
      <c r="Q127" s="97">
        <f>SUM(Q120:Q126)</f>
        <v>42783</v>
      </c>
      <c r="R127" s="97">
        <f aca="true" t="shared" si="18" ref="R127:Y127">SUM(R120:R126)</f>
        <v>255</v>
      </c>
      <c r="S127" s="97">
        <f t="shared" si="18"/>
        <v>43038</v>
      </c>
      <c r="T127" s="97">
        <f t="shared" si="18"/>
        <v>0</v>
      </c>
      <c r="U127" s="97">
        <f t="shared" si="18"/>
        <v>43038</v>
      </c>
      <c r="V127" s="97">
        <f t="shared" si="18"/>
        <v>3069</v>
      </c>
      <c r="W127" s="97">
        <f t="shared" si="18"/>
        <v>46107</v>
      </c>
      <c r="X127" s="97">
        <f t="shared" si="18"/>
        <v>6254</v>
      </c>
      <c r="Y127" s="97">
        <f t="shared" si="18"/>
        <v>52361</v>
      </c>
    </row>
  </sheetData>
  <sheetProtection/>
  <mergeCells count="33">
    <mergeCell ref="F97:G97"/>
    <mergeCell ref="F100:G100"/>
    <mergeCell ref="A1:G1"/>
    <mergeCell ref="A2:G2"/>
    <mergeCell ref="A4:G4"/>
    <mergeCell ref="A5:A6"/>
    <mergeCell ref="B5:B6"/>
    <mergeCell ref="C5:C6"/>
    <mergeCell ref="D5:D6"/>
    <mergeCell ref="E5:E6"/>
    <mergeCell ref="F5:F6"/>
    <mergeCell ref="G5:G6"/>
    <mergeCell ref="E7:G7"/>
    <mergeCell ref="E8:G8"/>
    <mergeCell ref="E53:G53"/>
    <mergeCell ref="F54:G54"/>
    <mergeCell ref="E61:G61"/>
    <mergeCell ref="F9:G9"/>
    <mergeCell ref="E21:G21"/>
    <mergeCell ref="F22:G22"/>
    <mergeCell ref="E29:G29"/>
    <mergeCell ref="F30:G30"/>
    <mergeCell ref="E37:G37"/>
    <mergeCell ref="H5:P5"/>
    <mergeCell ref="Q5:Y5"/>
    <mergeCell ref="F87:G87"/>
    <mergeCell ref="F62:G62"/>
    <mergeCell ref="E73:G73"/>
    <mergeCell ref="F74:G74"/>
    <mergeCell ref="E86:G86"/>
    <mergeCell ref="F38:G38"/>
    <mergeCell ref="E44:G44"/>
    <mergeCell ref="F45:G4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37">
      <selection activeCell="B9" sqref="B9"/>
    </sheetView>
  </sheetViews>
  <sheetFormatPr defaultColWidth="9.140625" defaultRowHeight="12.75"/>
  <cols>
    <col min="1" max="1" width="9.7109375" style="149" customWidth="1"/>
    <col min="2" max="2" width="24.00390625" style="149" customWidth="1"/>
    <col min="3" max="3" width="9.7109375" style="149" customWidth="1"/>
    <col min="4" max="7" width="9.7109375" style="121" customWidth="1"/>
  </cols>
  <sheetData>
    <row r="1" spans="1:3" ht="12.75">
      <c r="A1" s="119"/>
      <c r="B1" s="119"/>
      <c r="C1" s="120" t="s">
        <v>243</v>
      </c>
    </row>
    <row r="2" spans="1:5" ht="34.5" customHeight="1">
      <c r="A2" s="207" t="s">
        <v>244</v>
      </c>
      <c r="B2" s="207"/>
      <c r="C2" s="207"/>
      <c r="D2" s="207"/>
      <c r="E2" s="207"/>
    </row>
    <row r="4" spans="1:3" ht="12.75">
      <c r="A4" s="119"/>
      <c r="B4" s="120" t="s">
        <v>245</v>
      </c>
      <c r="C4" s="119">
        <v>625733</v>
      </c>
    </row>
    <row r="5" spans="1:3" ht="12.75">
      <c r="A5" s="119"/>
      <c r="B5" s="120" t="s">
        <v>246</v>
      </c>
      <c r="C5" s="120" t="s">
        <v>247</v>
      </c>
    </row>
    <row r="7" spans="1:7" ht="29.25">
      <c r="A7" s="122" t="s">
        <v>248</v>
      </c>
      <c r="B7" s="123" t="s">
        <v>249</v>
      </c>
      <c r="C7" s="122" t="s">
        <v>290</v>
      </c>
      <c r="D7" s="124" t="s">
        <v>321</v>
      </c>
      <c r="E7" s="124" t="s">
        <v>322</v>
      </c>
      <c r="F7" s="124" t="s">
        <v>410</v>
      </c>
      <c r="G7" s="124" t="s">
        <v>322</v>
      </c>
    </row>
    <row r="8" spans="1:7" ht="12.75">
      <c r="A8" s="125" t="s">
        <v>250</v>
      </c>
      <c r="B8" s="125" t="s">
        <v>251</v>
      </c>
      <c r="C8" s="122"/>
      <c r="D8" s="124"/>
      <c r="E8" s="127">
        <f>SUM(C8:D8)</f>
        <v>0</v>
      </c>
      <c r="F8" s="127"/>
      <c r="G8" s="127"/>
    </row>
    <row r="9" spans="1:7" ht="30.75" customHeight="1">
      <c r="A9" s="125" t="s">
        <v>291</v>
      </c>
      <c r="B9" s="128" t="s">
        <v>252</v>
      </c>
      <c r="C9" s="129">
        <v>16075800</v>
      </c>
      <c r="D9" s="127"/>
      <c r="E9" s="127">
        <f aca="true" t="shared" si="0" ref="E9:E18">SUM(C9:D9)</f>
        <v>16075800</v>
      </c>
      <c r="F9" s="127"/>
      <c r="G9" s="127">
        <f>SUM(E9:F9)</f>
        <v>16075800</v>
      </c>
    </row>
    <row r="10" spans="1:7" ht="21.75" customHeight="1">
      <c r="A10" s="125" t="s">
        <v>292</v>
      </c>
      <c r="B10" s="128" t="s">
        <v>253</v>
      </c>
      <c r="C10" s="129"/>
      <c r="D10" s="127"/>
      <c r="E10" s="127">
        <f t="shared" si="0"/>
        <v>0</v>
      </c>
      <c r="F10" s="127"/>
      <c r="G10" s="127">
        <f aca="true" t="shared" si="1" ref="G10:G18">SUM(E10:F10)</f>
        <v>0</v>
      </c>
    </row>
    <row r="11" spans="1:7" ht="21.75" customHeight="1">
      <c r="A11" s="125" t="s">
        <v>254</v>
      </c>
      <c r="B11" s="128" t="s">
        <v>255</v>
      </c>
      <c r="C11" s="129">
        <v>7371117</v>
      </c>
      <c r="D11" s="127"/>
      <c r="E11" s="127">
        <f t="shared" si="0"/>
        <v>7371117</v>
      </c>
      <c r="F11" s="127"/>
      <c r="G11" s="127">
        <f t="shared" si="1"/>
        <v>7371117</v>
      </c>
    </row>
    <row r="12" spans="1:7" ht="21.75" customHeight="1">
      <c r="A12" s="125" t="s">
        <v>293</v>
      </c>
      <c r="B12" s="128" t="s">
        <v>298</v>
      </c>
      <c r="C12" s="129"/>
      <c r="D12" s="127"/>
      <c r="E12" s="127">
        <f t="shared" si="0"/>
        <v>0</v>
      </c>
      <c r="F12" s="127"/>
      <c r="G12" s="127">
        <f t="shared" si="1"/>
        <v>0</v>
      </c>
    </row>
    <row r="13" spans="1:7" ht="21.75" customHeight="1">
      <c r="A13" s="125" t="s">
        <v>294</v>
      </c>
      <c r="B13" s="128" t="s">
        <v>295</v>
      </c>
      <c r="C13" s="129"/>
      <c r="D13" s="127"/>
      <c r="E13" s="127">
        <f t="shared" si="0"/>
        <v>0</v>
      </c>
      <c r="F13" s="127"/>
      <c r="G13" s="127">
        <f t="shared" si="1"/>
        <v>0</v>
      </c>
    </row>
    <row r="14" spans="1:7" ht="21.75" customHeight="1">
      <c r="A14" s="125" t="s">
        <v>299</v>
      </c>
      <c r="B14" s="128" t="s">
        <v>296</v>
      </c>
      <c r="C14" s="129"/>
      <c r="D14" s="127"/>
      <c r="E14" s="127">
        <f t="shared" si="0"/>
        <v>0</v>
      </c>
      <c r="F14" s="127"/>
      <c r="G14" s="127">
        <f t="shared" si="1"/>
        <v>0</v>
      </c>
    </row>
    <row r="15" spans="1:7" ht="21.75" customHeight="1">
      <c r="A15" s="125" t="s">
        <v>256</v>
      </c>
      <c r="B15" s="125" t="s">
        <v>257</v>
      </c>
      <c r="C15" s="129">
        <v>-7082355</v>
      </c>
      <c r="D15" s="127"/>
      <c r="E15" s="127">
        <f t="shared" si="0"/>
        <v>-7082355</v>
      </c>
      <c r="F15" s="127"/>
      <c r="G15" s="127">
        <f t="shared" si="1"/>
        <v>-7082355</v>
      </c>
    </row>
    <row r="16" spans="1:7" ht="21.75" customHeight="1">
      <c r="A16" s="125" t="s">
        <v>300</v>
      </c>
      <c r="B16" s="128" t="s">
        <v>301</v>
      </c>
      <c r="C16" s="129"/>
      <c r="D16" s="127"/>
      <c r="E16" s="127">
        <f t="shared" si="0"/>
        <v>0</v>
      </c>
      <c r="F16" s="127"/>
      <c r="G16" s="127">
        <f t="shared" si="1"/>
        <v>0</v>
      </c>
    </row>
    <row r="17" spans="1:7" ht="21.75" customHeight="1">
      <c r="A17" s="125" t="s">
        <v>302</v>
      </c>
      <c r="B17" s="128" t="s">
        <v>303</v>
      </c>
      <c r="C17" s="129"/>
      <c r="D17" s="127"/>
      <c r="E17" s="127">
        <f t="shared" si="0"/>
        <v>0</v>
      </c>
      <c r="F17" s="127"/>
      <c r="G17" s="127">
        <f t="shared" si="1"/>
        <v>0</v>
      </c>
    </row>
    <row r="18" spans="1:7" ht="21.75" customHeight="1">
      <c r="A18" s="125" t="s">
        <v>258</v>
      </c>
      <c r="B18" s="125" t="s">
        <v>259</v>
      </c>
      <c r="C18" s="129">
        <v>3558600</v>
      </c>
      <c r="D18" s="127"/>
      <c r="E18" s="127">
        <f t="shared" si="0"/>
        <v>3558600</v>
      </c>
      <c r="F18" s="127"/>
      <c r="G18" s="127">
        <f t="shared" si="1"/>
        <v>3558600</v>
      </c>
    </row>
    <row r="19" spans="1:7" ht="21.75" customHeight="1">
      <c r="A19" s="130" t="s">
        <v>12</v>
      </c>
      <c r="B19" s="131" t="s">
        <v>297</v>
      </c>
      <c r="C19" s="132">
        <f>SUM(C8:C18)</f>
        <v>19923162</v>
      </c>
      <c r="D19" s="132">
        <f>SUM(D8:D18)</f>
        <v>0</v>
      </c>
      <c r="E19" s="132">
        <f>SUM(E8:E18)</f>
        <v>19923162</v>
      </c>
      <c r="F19" s="132">
        <f>SUM(F8:F18)</f>
        <v>0</v>
      </c>
      <c r="G19" s="132">
        <f>SUM(G8:G18)</f>
        <v>19923162</v>
      </c>
    </row>
    <row r="20" spans="1:7" ht="29.25">
      <c r="A20" s="125" t="s">
        <v>260</v>
      </c>
      <c r="B20" s="128" t="s">
        <v>261</v>
      </c>
      <c r="C20" s="129">
        <f>SUM(C21+C24)</f>
        <v>12960000</v>
      </c>
      <c r="D20" s="129">
        <f>SUM(D21+D24)</f>
        <v>-1888000</v>
      </c>
      <c r="E20" s="129">
        <f>SUM(E21+E24)</f>
        <v>11072000</v>
      </c>
      <c r="F20" s="127"/>
      <c r="G20" s="127">
        <f>SUM(E20:F20)</f>
        <v>11072000</v>
      </c>
    </row>
    <row r="21" spans="1:7" ht="12.75">
      <c r="A21" s="125" t="s">
        <v>304</v>
      </c>
      <c r="B21" s="125" t="s">
        <v>262</v>
      </c>
      <c r="C21" s="129">
        <f>SUM(C22+C23)</f>
        <v>11328000</v>
      </c>
      <c r="D21" s="129">
        <f>SUM(D22+D23)</f>
        <v>-1888000</v>
      </c>
      <c r="E21" s="129">
        <f>SUM(E22+E23)</f>
        <v>9440000</v>
      </c>
      <c r="F21" s="127"/>
      <c r="G21" s="127">
        <f aca="true" t="shared" si="2" ref="G21:G32">SUM(E21:F21)</f>
        <v>9440000</v>
      </c>
    </row>
    <row r="22" spans="1:7" ht="19.5">
      <c r="A22" s="125" t="s">
        <v>305</v>
      </c>
      <c r="B22" s="128" t="s">
        <v>306</v>
      </c>
      <c r="C22" s="129">
        <v>7552000</v>
      </c>
      <c r="D22" s="133">
        <v>-1888000</v>
      </c>
      <c r="E22" s="127">
        <f aca="true" t="shared" si="3" ref="E22:E32">SUM(C22:D22)</f>
        <v>5664000</v>
      </c>
      <c r="F22" s="127"/>
      <c r="G22" s="127">
        <f t="shared" si="2"/>
        <v>5664000</v>
      </c>
    </row>
    <row r="23" spans="1:7" ht="24" customHeight="1">
      <c r="A23" s="125" t="s">
        <v>309</v>
      </c>
      <c r="B23" s="128" t="s">
        <v>310</v>
      </c>
      <c r="C23" s="129">
        <v>3776000</v>
      </c>
      <c r="D23" s="127"/>
      <c r="E23" s="127">
        <f t="shared" si="3"/>
        <v>3776000</v>
      </c>
      <c r="F23" s="127"/>
      <c r="G23" s="127">
        <f t="shared" si="2"/>
        <v>3776000</v>
      </c>
    </row>
    <row r="24" spans="1:7" ht="12.75">
      <c r="A24" s="125"/>
      <c r="B24" s="125" t="s">
        <v>263</v>
      </c>
      <c r="C24" s="129">
        <f>SUM(C25+C26)</f>
        <v>1632000</v>
      </c>
      <c r="D24" s="129">
        <f>SUM(D25+D26)</f>
        <v>0</v>
      </c>
      <c r="E24" s="129">
        <f>SUM(E25+E26)</f>
        <v>1632000</v>
      </c>
      <c r="F24" s="127"/>
      <c r="G24" s="127">
        <f t="shared" si="2"/>
        <v>1632000</v>
      </c>
    </row>
    <row r="25" spans="1:7" ht="29.25">
      <c r="A25" s="125" t="s">
        <v>307</v>
      </c>
      <c r="B25" s="128" t="s">
        <v>308</v>
      </c>
      <c r="C25" s="129">
        <v>1088000</v>
      </c>
      <c r="D25" s="127"/>
      <c r="E25" s="127">
        <f t="shared" si="3"/>
        <v>1088000</v>
      </c>
      <c r="F25" s="127"/>
      <c r="G25" s="127">
        <f t="shared" si="2"/>
        <v>1088000</v>
      </c>
    </row>
    <row r="26" spans="1:7" ht="29.25">
      <c r="A26" s="125" t="s">
        <v>311</v>
      </c>
      <c r="B26" s="128" t="s">
        <v>312</v>
      </c>
      <c r="C26" s="129">
        <v>544000</v>
      </c>
      <c r="D26" s="127"/>
      <c r="E26" s="127">
        <f t="shared" si="3"/>
        <v>544000</v>
      </c>
      <c r="F26" s="127"/>
      <c r="G26" s="127">
        <f t="shared" si="2"/>
        <v>544000</v>
      </c>
    </row>
    <row r="27" spans="1:7" ht="12.75">
      <c r="A27" s="125" t="s">
        <v>264</v>
      </c>
      <c r="B27" s="125" t="s">
        <v>265</v>
      </c>
      <c r="C27" s="129">
        <f>SUM(C28+C29)</f>
        <v>2052000</v>
      </c>
      <c r="D27" s="129">
        <f>SUM(D28+D29)</f>
        <v>-216000</v>
      </c>
      <c r="E27" s="129">
        <f>SUM(E28+E29)</f>
        <v>1836000</v>
      </c>
      <c r="F27" s="127"/>
      <c r="G27" s="127">
        <f t="shared" si="2"/>
        <v>1836000</v>
      </c>
    </row>
    <row r="28" spans="1:7" ht="12.75">
      <c r="A28" s="125" t="s">
        <v>313</v>
      </c>
      <c r="B28" s="125" t="s">
        <v>266</v>
      </c>
      <c r="C28" s="129">
        <v>1332000</v>
      </c>
      <c r="D28" s="127">
        <v>-216000</v>
      </c>
      <c r="E28" s="127">
        <f t="shared" si="3"/>
        <v>1116000</v>
      </c>
      <c r="F28" s="127"/>
      <c r="G28" s="127">
        <f t="shared" si="2"/>
        <v>1116000</v>
      </c>
    </row>
    <row r="29" spans="1:7" ht="12.75">
      <c r="A29" s="125" t="s">
        <v>314</v>
      </c>
      <c r="B29" s="125" t="s">
        <v>267</v>
      </c>
      <c r="C29" s="129">
        <v>720000</v>
      </c>
      <c r="D29" s="127"/>
      <c r="E29" s="127">
        <f t="shared" si="3"/>
        <v>720000</v>
      </c>
      <c r="F29" s="127"/>
      <c r="G29" s="127">
        <f t="shared" si="2"/>
        <v>720000</v>
      </c>
    </row>
    <row r="30" spans="1:7" ht="12.75">
      <c r="A30" s="125" t="s">
        <v>268</v>
      </c>
      <c r="B30" s="125" t="s">
        <v>269</v>
      </c>
      <c r="C30" s="129">
        <v>0</v>
      </c>
      <c r="D30" s="127"/>
      <c r="E30" s="127">
        <f t="shared" si="3"/>
        <v>0</v>
      </c>
      <c r="F30" s="127"/>
      <c r="G30" s="127">
        <f t="shared" si="2"/>
        <v>0</v>
      </c>
    </row>
    <row r="31" spans="1:7" ht="12.75">
      <c r="A31" s="125" t="s">
        <v>315</v>
      </c>
      <c r="B31" s="125" t="s">
        <v>270</v>
      </c>
      <c r="C31" s="129">
        <v>8568000</v>
      </c>
      <c r="D31" s="127">
        <v>-204000</v>
      </c>
      <c r="E31" s="127">
        <f t="shared" si="3"/>
        <v>8364000</v>
      </c>
      <c r="F31" s="127"/>
      <c r="G31" s="127">
        <f t="shared" si="2"/>
        <v>8364000</v>
      </c>
    </row>
    <row r="32" spans="1:7" ht="29.25">
      <c r="A32" s="125" t="s">
        <v>271</v>
      </c>
      <c r="B32" s="128" t="s">
        <v>272</v>
      </c>
      <c r="C32" s="129">
        <v>0</v>
      </c>
      <c r="D32" s="127"/>
      <c r="E32" s="127">
        <f t="shared" si="3"/>
        <v>0</v>
      </c>
      <c r="F32" s="127"/>
      <c r="G32" s="127">
        <f t="shared" si="2"/>
        <v>0</v>
      </c>
    </row>
    <row r="33" spans="1:7" ht="45.75">
      <c r="A33" s="130" t="s">
        <v>83</v>
      </c>
      <c r="B33" s="131" t="s">
        <v>273</v>
      </c>
      <c r="C33" s="132">
        <f>SUM(C20+C27+C31)</f>
        <v>23580000</v>
      </c>
      <c r="D33" s="132">
        <f>SUM(D20+D27+D31)</f>
        <v>-2308000</v>
      </c>
      <c r="E33" s="132">
        <f>SUM(E20+E27+E31)</f>
        <v>21272000</v>
      </c>
      <c r="F33" s="132">
        <f>SUM(F20+F27+F31)</f>
        <v>0</v>
      </c>
      <c r="G33" s="132">
        <f>SUM(G20+G27+G31)</f>
        <v>21272000</v>
      </c>
    </row>
    <row r="34" spans="1:7" ht="18">
      <c r="A34" s="134" t="s">
        <v>274</v>
      </c>
      <c r="B34" s="135" t="s">
        <v>275</v>
      </c>
      <c r="C34" s="136">
        <v>2556947</v>
      </c>
      <c r="D34" s="127"/>
      <c r="E34" s="127">
        <f aca="true" t="shared" si="4" ref="E34:E39">SUM(C34:D34)</f>
        <v>2556947</v>
      </c>
      <c r="F34" s="127"/>
      <c r="G34" s="127">
        <f>SUM(E34:F34)</f>
        <v>2556947</v>
      </c>
    </row>
    <row r="35" spans="1:7" ht="10.5" customHeight="1">
      <c r="A35" s="134" t="s">
        <v>318</v>
      </c>
      <c r="B35" s="137" t="s">
        <v>276</v>
      </c>
      <c r="C35" s="129">
        <v>0</v>
      </c>
      <c r="D35" s="127"/>
      <c r="E35" s="127">
        <f t="shared" si="4"/>
        <v>0</v>
      </c>
      <c r="F35" s="127"/>
      <c r="G35" s="127">
        <f aca="true" t="shared" si="5" ref="G35:G40">SUM(E35:F35)</f>
        <v>0</v>
      </c>
    </row>
    <row r="36" spans="1:7" ht="19.5" customHeight="1">
      <c r="A36" s="125" t="s">
        <v>316</v>
      </c>
      <c r="B36" s="125" t="s">
        <v>277</v>
      </c>
      <c r="C36" s="129">
        <v>1550080</v>
      </c>
      <c r="D36" s="127">
        <v>55360</v>
      </c>
      <c r="E36" s="127">
        <f t="shared" si="4"/>
        <v>1605440</v>
      </c>
      <c r="F36" s="127"/>
      <c r="G36" s="127">
        <f t="shared" si="5"/>
        <v>1605440</v>
      </c>
    </row>
    <row r="37" spans="1:7" ht="12.75">
      <c r="A37" s="125" t="s">
        <v>317</v>
      </c>
      <c r="B37" s="125" t="s">
        <v>278</v>
      </c>
      <c r="C37" s="129">
        <v>2610000</v>
      </c>
      <c r="D37" s="127"/>
      <c r="E37" s="127">
        <f t="shared" si="4"/>
        <v>2610000</v>
      </c>
      <c r="F37" s="127"/>
      <c r="G37" s="127">
        <f t="shared" si="5"/>
        <v>2610000</v>
      </c>
    </row>
    <row r="38" spans="1:7" ht="12.75">
      <c r="A38" s="125" t="s">
        <v>319</v>
      </c>
      <c r="B38" s="125" t="s">
        <v>279</v>
      </c>
      <c r="C38" s="129">
        <v>1996550</v>
      </c>
      <c r="D38" s="127"/>
      <c r="E38" s="127">
        <f t="shared" si="4"/>
        <v>1996550</v>
      </c>
      <c r="F38" s="127"/>
      <c r="G38" s="127">
        <f t="shared" si="5"/>
        <v>1996550</v>
      </c>
    </row>
    <row r="39" spans="1:7" ht="12.75">
      <c r="A39" s="125" t="s">
        <v>320</v>
      </c>
      <c r="B39" s="125" t="s">
        <v>280</v>
      </c>
      <c r="C39" s="129">
        <v>3270000</v>
      </c>
      <c r="D39" s="127"/>
      <c r="E39" s="127">
        <f t="shared" si="4"/>
        <v>3270000</v>
      </c>
      <c r="F39" s="127"/>
      <c r="G39" s="127">
        <f t="shared" si="5"/>
        <v>3270000</v>
      </c>
    </row>
    <row r="40" spans="1:7" ht="12.75">
      <c r="A40" s="134" t="s">
        <v>281</v>
      </c>
      <c r="B40" s="138" t="s">
        <v>282</v>
      </c>
      <c r="C40" s="136">
        <f>SUM(C35:C39)</f>
        <v>9426630</v>
      </c>
      <c r="D40" s="136">
        <f>SUM(D35:D39)</f>
        <v>55360</v>
      </c>
      <c r="E40" s="136">
        <f>SUM(E35:E39)</f>
        <v>9481990</v>
      </c>
      <c r="F40" s="127"/>
      <c r="G40" s="127">
        <f t="shared" si="5"/>
        <v>9481990</v>
      </c>
    </row>
    <row r="41" spans="1:7" ht="36.75">
      <c r="A41" s="130" t="s">
        <v>283</v>
      </c>
      <c r="B41" s="131" t="s">
        <v>284</v>
      </c>
      <c r="C41" s="132">
        <f>SUM(C34+C40)</f>
        <v>11983577</v>
      </c>
      <c r="D41" s="132">
        <f>SUM(D34+D40)</f>
        <v>55360</v>
      </c>
      <c r="E41" s="132">
        <f>SUM(E34+E40)</f>
        <v>12038937</v>
      </c>
      <c r="F41" s="132">
        <f>SUM(F34+F40)</f>
        <v>0</v>
      </c>
      <c r="G41" s="132">
        <f>SUM(G34+G40)</f>
        <v>12038937</v>
      </c>
    </row>
    <row r="42" spans="1:7" ht="12.75">
      <c r="A42" s="125"/>
      <c r="B42" s="125" t="s">
        <v>285</v>
      </c>
      <c r="C42" s="129">
        <v>1502520</v>
      </c>
      <c r="D42" s="127"/>
      <c r="E42" s="127">
        <f>SUM(C42:D42)</f>
        <v>1502520</v>
      </c>
      <c r="F42" s="127"/>
      <c r="G42" s="127">
        <f>SUM(E42:F42)</f>
        <v>1502520</v>
      </c>
    </row>
    <row r="43" spans="1:7" ht="27.75">
      <c r="A43" s="130" t="s">
        <v>286</v>
      </c>
      <c r="B43" s="131" t="s">
        <v>287</v>
      </c>
      <c r="C43" s="132">
        <f>SUM(C42)</f>
        <v>1502520</v>
      </c>
      <c r="D43" s="132">
        <f>SUM(D42)</f>
        <v>0</v>
      </c>
      <c r="E43" s="132">
        <f>SUM(E42)</f>
        <v>1502520</v>
      </c>
      <c r="F43" s="132">
        <f>SUM(F42)</f>
        <v>0</v>
      </c>
      <c r="G43" s="132">
        <f>SUM(G42)</f>
        <v>1502520</v>
      </c>
    </row>
    <row r="44" spans="1:7" ht="15.75" customHeight="1">
      <c r="A44" s="125"/>
      <c r="B44" s="125" t="s">
        <v>288</v>
      </c>
      <c r="C44" s="129">
        <v>711756</v>
      </c>
      <c r="D44" s="127"/>
      <c r="E44" s="127">
        <f>SUM(C44:D44)</f>
        <v>711756</v>
      </c>
      <c r="F44" s="127"/>
      <c r="G44" s="127">
        <f>SUM(E44:F44)</f>
        <v>711756</v>
      </c>
    </row>
    <row r="45" spans="1:7" ht="27.75">
      <c r="A45" s="139"/>
      <c r="B45" s="131" t="s">
        <v>289</v>
      </c>
      <c r="C45" s="132">
        <f>SUM(C19+C33+C41+C43+C44)</f>
        <v>57701015</v>
      </c>
      <c r="D45" s="132">
        <f>SUM(D19+D33+D41+D43+D44)</f>
        <v>-2252640</v>
      </c>
      <c r="E45" s="132">
        <f>SUM(E19+E33+E41+E43+E44)</f>
        <v>55448375</v>
      </c>
      <c r="F45" s="132">
        <f>SUM(F19+F33+F41+F43+F44)</f>
        <v>0</v>
      </c>
      <c r="G45" s="132">
        <f>SUM(G19+G33+G41+G43+G44)</f>
        <v>55448375</v>
      </c>
    </row>
    <row r="46" spans="1:7" ht="12.75">
      <c r="A46" s="65"/>
      <c r="B46" s="140" t="s">
        <v>323</v>
      </c>
      <c r="C46" s="133"/>
      <c r="D46" s="127"/>
      <c r="E46" s="127"/>
      <c r="F46" s="127"/>
      <c r="G46" s="127"/>
    </row>
    <row r="47" spans="1:7" ht="12.75">
      <c r="A47" s="65" t="s">
        <v>324</v>
      </c>
      <c r="B47" s="65" t="s">
        <v>325</v>
      </c>
      <c r="C47" s="65"/>
      <c r="D47" s="127"/>
      <c r="E47" s="127">
        <v>653595</v>
      </c>
      <c r="F47" s="127"/>
      <c r="G47" s="127">
        <f>SUM(E47:F47)</f>
        <v>653595</v>
      </c>
    </row>
    <row r="48" spans="1:7" ht="12.75">
      <c r="A48" s="65" t="s">
        <v>326</v>
      </c>
      <c r="B48" s="65" t="s">
        <v>327</v>
      </c>
      <c r="C48" s="65"/>
      <c r="D48" s="127"/>
      <c r="E48" s="127">
        <v>22125</v>
      </c>
      <c r="F48" s="127"/>
      <c r="G48" s="127">
        <f aca="true" t="shared" si="6" ref="G48:G55">SUM(E48:F48)</f>
        <v>22125</v>
      </c>
    </row>
    <row r="49" spans="1:7" ht="12.75">
      <c r="A49" s="65" t="s">
        <v>326</v>
      </c>
      <c r="B49" s="65" t="s">
        <v>328</v>
      </c>
      <c r="C49" s="65"/>
      <c r="D49" s="127"/>
      <c r="E49" s="127">
        <v>2121920</v>
      </c>
      <c r="F49" s="127">
        <v>316160</v>
      </c>
      <c r="G49" s="127">
        <f t="shared" si="6"/>
        <v>2438080</v>
      </c>
    </row>
    <row r="50" spans="1:7" ht="12.75">
      <c r="A50" s="65" t="s">
        <v>326</v>
      </c>
      <c r="B50" s="65" t="s">
        <v>329</v>
      </c>
      <c r="C50" s="65"/>
      <c r="D50" s="127"/>
      <c r="E50" s="127">
        <v>750780</v>
      </c>
      <c r="F50" s="127">
        <v>883920</v>
      </c>
      <c r="G50" s="127">
        <f t="shared" si="6"/>
        <v>1634700</v>
      </c>
    </row>
    <row r="51" spans="1:7" ht="12.75">
      <c r="A51" s="65" t="s">
        <v>326</v>
      </c>
      <c r="B51" s="65" t="s">
        <v>330</v>
      </c>
      <c r="C51" s="65"/>
      <c r="D51" s="127"/>
      <c r="E51" s="127">
        <v>487604</v>
      </c>
      <c r="F51" s="127">
        <v>92246</v>
      </c>
      <c r="G51" s="127">
        <f t="shared" si="6"/>
        <v>579850</v>
      </c>
    </row>
    <row r="52" spans="1:7" ht="29.25">
      <c r="A52" s="65"/>
      <c r="B52" s="128" t="s">
        <v>331</v>
      </c>
      <c r="C52" s="65"/>
      <c r="D52" s="127"/>
      <c r="E52" s="127">
        <v>1666000</v>
      </c>
      <c r="F52" s="127"/>
      <c r="G52" s="127">
        <f t="shared" si="6"/>
        <v>1666000</v>
      </c>
    </row>
    <row r="53" spans="1:7" ht="12.75">
      <c r="A53" s="65"/>
      <c r="B53" s="65" t="s">
        <v>332</v>
      </c>
      <c r="C53" s="65"/>
      <c r="D53" s="127"/>
      <c r="E53" s="127">
        <v>993140</v>
      </c>
      <c r="F53" s="127"/>
      <c r="G53" s="127">
        <f t="shared" si="6"/>
        <v>993140</v>
      </c>
    </row>
    <row r="54" spans="1:7" ht="12.75">
      <c r="A54" s="65" t="s">
        <v>333</v>
      </c>
      <c r="B54" s="65" t="s">
        <v>334</v>
      </c>
      <c r="C54" s="65"/>
      <c r="D54" s="127"/>
      <c r="E54" s="127">
        <v>533000</v>
      </c>
      <c r="F54" s="127">
        <v>5486252</v>
      </c>
      <c r="G54" s="127">
        <f t="shared" si="6"/>
        <v>6019252</v>
      </c>
    </row>
    <row r="55" spans="1:7" ht="12.75">
      <c r="A55" s="65" t="s">
        <v>335</v>
      </c>
      <c r="B55" s="65" t="s">
        <v>336</v>
      </c>
      <c r="C55" s="65"/>
      <c r="D55" s="127"/>
      <c r="E55" s="127">
        <v>83000</v>
      </c>
      <c r="F55" s="127"/>
      <c r="G55" s="127">
        <f t="shared" si="6"/>
        <v>83000</v>
      </c>
    </row>
    <row r="56" spans="1:7" ht="12.75">
      <c r="A56" s="141"/>
      <c r="B56" s="142" t="s">
        <v>337</v>
      </c>
      <c r="C56" s="141"/>
      <c r="D56" s="143"/>
      <c r="E56" s="144">
        <f>SUM(E47:E55)</f>
        <v>7311164</v>
      </c>
      <c r="F56" s="144">
        <f>SUM(F47:F55)</f>
        <v>6778578</v>
      </c>
      <c r="G56" s="144">
        <f>SUM(G47:G55)</f>
        <v>14089742</v>
      </c>
    </row>
    <row r="57" spans="1:7" ht="27.75">
      <c r="A57" s="145"/>
      <c r="B57" s="146" t="s">
        <v>338</v>
      </c>
      <c r="C57" s="145"/>
      <c r="D57" s="147"/>
      <c r="E57" s="148">
        <f>SUM(E45+E56)</f>
        <v>62759539</v>
      </c>
      <c r="F57" s="148">
        <f>SUM(F45+F56)</f>
        <v>6778578</v>
      </c>
      <c r="G57" s="148">
        <f>SUM(G45+G56)</f>
        <v>69538117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7">
      <selection activeCell="L27" sqref="L27"/>
    </sheetView>
  </sheetViews>
  <sheetFormatPr defaultColWidth="9.140625" defaultRowHeight="12.75"/>
  <cols>
    <col min="1" max="1" width="22.57421875" style="0" customWidth="1"/>
    <col min="2" max="2" width="8.00390625" style="52" customWidth="1"/>
    <col min="3" max="3" width="7.28125" style="52" customWidth="1"/>
    <col min="4" max="4" width="8.00390625" style="52" customWidth="1"/>
    <col min="5" max="6" width="7.421875" style="52" customWidth="1"/>
    <col min="7" max="7" width="8.00390625" style="52" customWidth="1"/>
    <col min="8" max="8" width="8.421875" style="52" customWidth="1"/>
    <col min="9" max="9" width="8.7109375" style="52" customWidth="1"/>
    <col min="10" max="10" width="9.00390625" style="52" customWidth="1"/>
    <col min="11" max="11" width="9.28125" style="52" bestFit="1" customWidth="1"/>
    <col min="12" max="12" width="8.140625" style="52" customWidth="1"/>
    <col min="13" max="13" width="9.421875" style="52" customWidth="1"/>
    <col min="14" max="14" width="9.7109375" style="52" bestFit="1" customWidth="1"/>
  </cols>
  <sheetData>
    <row r="1" spans="1:14" ht="12.75">
      <c r="A1" s="45"/>
      <c r="B1" s="46"/>
      <c r="C1" s="46"/>
      <c r="D1" s="208" t="s">
        <v>205</v>
      </c>
      <c r="E1" s="208"/>
      <c r="F1" s="208"/>
      <c r="G1" s="208"/>
      <c r="H1" s="208"/>
      <c r="I1" s="208"/>
      <c r="J1" s="46"/>
      <c r="K1" s="46"/>
      <c r="L1" s="46"/>
      <c r="M1" s="46" t="s">
        <v>206</v>
      </c>
      <c r="N1" s="46"/>
    </row>
    <row r="2" spans="1:14" ht="13.5" thickBot="1">
      <c r="A2" s="47" t="s">
        <v>207</v>
      </c>
      <c r="B2" s="48" t="s">
        <v>208</v>
      </c>
      <c r="C2" s="48" t="s">
        <v>209</v>
      </c>
      <c r="D2" s="48" t="s">
        <v>210</v>
      </c>
      <c r="E2" s="48" t="s">
        <v>211</v>
      </c>
      <c r="F2" s="48" t="s">
        <v>212</v>
      </c>
      <c r="G2" s="48" t="s">
        <v>213</v>
      </c>
      <c r="H2" s="48" t="s">
        <v>214</v>
      </c>
      <c r="I2" s="48" t="s">
        <v>215</v>
      </c>
      <c r="J2" s="48" t="s">
        <v>216</v>
      </c>
      <c r="K2" s="48" t="s">
        <v>217</v>
      </c>
      <c r="L2" s="48" t="s">
        <v>218</v>
      </c>
      <c r="M2" s="49" t="s">
        <v>219</v>
      </c>
      <c r="N2" s="50" t="s">
        <v>220</v>
      </c>
    </row>
    <row r="3" spans="1:14" ht="22.5">
      <c r="A3" s="105" t="s">
        <v>221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  <c r="N3" s="108"/>
    </row>
    <row r="4" spans="1:14" ht="12.75">
      <c r="A4" s="150" t="s">
        <v>52</v>
      </c>
      <c r="B4" s="106">
        <v>3289</v>
      </c>
      <c r="C4" s="106">
        <v>3290</v>
      </c>
      <c r="D4" s="106">
        <v>5326</v>
      </c>
      <c r="E4" s="106">
        <v>5326</v>
      </c>
      <c r="F4" s="106">
        <v>5326</v>
      </c>
      <c r="G4" s="106">
        <v>5326</v>
      </c>
      <c r="H4" s="106">
        <v>5327</v>
      </c>
      <c r="I4" s="106">
        <v>5326</v>
      </c>
      <c r="J4" s="106">
        <v>5326</v>
      </c>
      <c r="K4" s="106">
        <v>5393</v>
      </c>
      <c r="L4" s="106">
        <v>5393</v>
      </c>
      <c r="M4" s="106">
        <v>5394</v>
      </c>
      <c r="N4" s="151">
        <f>SUM(B4:M4)</f>
        <v>60042</v>
      </c>
    </row>
    <row r="5" spans="1:14" ht="12.75">
      <c r="A5" s="150" t="s">
        <v>222</v>
      </c>
      <c r="B5" s="106">
        <v>785</v>
      </c>
      <c r="C5" s="106">
        <v>785</v>
      </c>
      <c r="D5" s="106">
        <v>1199</v>
      </c>
      <c r="E5" s="106">
        <v>1199</v>
      </c>
      <c r="F5" s="106">
        <v>1200</v>
      </c>
      <c r="G5" s="106">
        <v>1199</v>
      </c>
      <c r="H5" s="106">
        <v>1200</v>
      </c>
      <c r="I5" s="106">
        <v>1199</v>
      </c>
      <c r="J5" s="106">
        <v>1200</v>
      </c>
      <c r="K5" s="106">
        <v>1217</v>
      </c>
      <c r="L5" s="106">
        <v>1218</v>
      </c>
      <c r="M5" s="107">
        <v>1217</v>
      </c>
      <c r="N5" s="151">
        <f aca="true" t="shared" si="0" ref="N5:N12">SUM(B5:M5)</f>
        <v>13618</v>
      </c>
    </row>
    <row r="6" spans="1:14" ht="22.5">
      <c r="A6" s="152" t="s">
        <v>223</v>
      </c>
      <c r="B6" s="76">
        <v>4012</v>
      </c>
      <c r="C6" s="76">
        <v>4012</v>
      </c>
      <c r="D6" s="76">
        <v>8153</v>
      </c>
      <c r="E6" s="76">
        <v>8153</v>
      </c>
      <c r="F6" s="76">
        <v>8154</v>
      </c>
      <c r="G6" s="76">
        <v>8153</v>
      </c>
      <c r="H6" s="76">
        <v>8153</v>
      </c>
      <c r="I6" s="76">
        <v>8154</v>
      </c>
      <c r="J6" s="76">
        <v>8153</v>
      </c>
      <c r="K6" s="76">
        <v>10816</v>
      </c>
      <c r="L6" s="76">
        <v>10816</v>
      </c>
      <c r="M6" s="153">
        <v>10816</v>
      </c>
      <c r="N6" s="151">
        <f t="shared" si="0"/>
        <v>97545</v>
      </c>
    </row>
    <row r="7" spans="1:14" ht="12.75">
      <c r="A7" s="152" t="s">
        <v>60</v>
      </c>
      <c r="B7" s="76">
        <v>129</v>
      </c>
      <c r="C7" s="76">
        <v>129</v>
      </c>
      <c r="D7" s="76">
        <v>129</v>
      </c>
      <c r="E7" s="76">
        <v>129</v>
      </c>
      <c r="F7" s="76">
        <v>129</v>
      </c>
      <c r="G7" s="76">
        <v>129</v>
      </c>
      <c r="H7" s="76">
        <v>129</v>
      </c>
      <c r="I7" s="76">
        <v>129</v>
      </c>
      <c r="J7" s="76">
        <v>129</v>
      </c>
      <c r="K7" s="76">
        <v>129</v>
      </c>
      <c r="L7" s="76">
        <v>645</v>
      </c>
      <c r="M7" s="153">
        <v>644</v>
      </c>
      <c r="N7" s="151">
        <f t="shared" si="0"/>
        <v>2579</v>
      </c>
    </row>
    <row r="8" spans="1:14" ht="22.5">
      <c r="A8" s="152" t="s">
        <v>224</v>
      </c>
      <c r="B8" s="76">
        <v>102</v>
      </c>
      <c r="C8" s="76">
        <v>103</v>
      </c>
      <c r="D8" s="76">
        <v>102</v>
      </c>
      <c r="E8" s="76">
        <v>103</v>
      </c>
      <c r="F8" s="76">
        <v>102</v>
      </c>
      <c r="G8" s="76">
        <v>103</v>
      </c>
      <c r="H8" s="76">
        <v>102</v>
      </c>
      <c r="I8" s="76">
        <v>103</v>
      </c>
      <c r="J8" s="76">
        <v>102</v>
      </c>
      <c r="K8" s="76">
        <v>103</v>
      </c>
      <c r="L8" s="76">
        <v>102</v>
      </c>
      <c r="M8" s="153">
        <v>103</v>
      </c>
      <c r="N8" s="151">
        <f t="shared" si="0"/>
        <v>1230</v>
      </c>
    </row>
    <row r="9" spans="1:14" ht="22.5">
      <c r="A9" s="152" t="s">
        <v>225</v>
      </c>
      <c r="B9" s="76"/>
      <c r="C9" s="76"/>
      <c r="D9" s="76">
        <v>24247</v>
      </c>
      <c r="E9" s="76">
        <v>24247</v>
      </c>
      <c r="F9" s="76">
        <v>1321</v>
      </c>
      <c r="G9" s="76">
        <v>32528</v>
      </c>
      <c r="H9" s="76">
        <v>32528</v>
      </c>
      <c r="I9" s="76">
        <v>4059</v>
      </c>
      <c r="J9" s="76">
        <v>4060</v>
      </c>
      <c r="K9" s="76"/>
      <c r="L9" s="76"/>
      <c r="M9" s="76"/>
      <c r="N9" s="151">
        <f t="shared" si="0"/>
        <v>122990</v>
      </c>
    </row>
    <row r="10" spans="1:14" ht="12.75">
      <c r="A10" s="152" t="s">
        <v>117</v>
      </c>
      <c r="B10" s="76">
        <v>6608</v>
      </c>
      <c r="C10" s="76">
        <v>6609</v>
      </c>
      <c r="D10" s="76">
        <v>6608</v>
      </c>
      <c r="E10" s="76">
        <v>6609</v>
      </c>
      <c r="F10" s="76">
        <v>6609</v>
      </c>
      <c r="G10" s="76">
        <v>6608</v>
      </c>
      <c r="H10" s="76">
        <v>6609</v>
      </c>
      <c r="I10" s="76">
        <v>6608</v>
      </c>
      <c r="J10" s="76">
        <v>6609</v>
      </c>
      <c r="K10" s="76">
        <v>8963</v>
      </c>
      <c r="L10" s="76">
        <v>8693</v>
      </c>
      <c r="M10" s="76">
        <v>8964</v>
      </c>
      <c r="N10" s="151">
        <f t="shared" si="0"/>
        <v>86097</v>
      </c>
    </row>
    <row r="11" spans="1:14" ht="22.5">
      <c r="A11" s="152" t="s">
        <v>226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151">
        <f t="shared" si="0"/>
        <v>0</v>
      </c>
    </row>
    <row r="12" spans="1:14" ht="23.25" thickBot="1">
      <c r="A12" s="152" t="s">
        <v>227</v>
      </c>
      <c r="B12" s="76">
        <v>5187</v>
      </c>
      <c r="C12" s="76">
        <v>5187</v>
      </c>
      <c r="D12" s="76">
        <v>5187</v>
      </c>
      <c r="E12" s="76">
        <v>5188</v>
      </c>
      <c r="F12" s="76">
        <v>5187</v>
      </c>
      <c r="G12" s="76">
        <v>5187</v>
      </c>
      <c r="H12" s="76">
        <v>5187</v>
      </c>
      <c r="I12" s="76">
        <v>5188</v>
      </c>
      <c r="J12" s="76">
        <v>5187</v>
      </c>
      <c r="K12" s="76">
        <v>5187</v>
      </c>
      <c r="L12" s="76">
        <v>5187</v>
      </c>
      <c r="M12" s="153">
        <v>5188</v>
      </c>
      <c r="N12" s="151">
        <f t="shared" si="0"/>
        <v>62247</v>
      </c>
    </row>
    <row r="13" spans="1:14" ht="13.5" thickTop="1">
      <c r="A13" s="154" t="s">
        <v>228</v>
      </c>
      <c r="B13" s="155">
        <f>SUM(B4:B12)</f>
        <v>20112</v>
      </c>
      <c r="C13" s="155">
        <f aca="true" t="shared" si="1" ref="C13:M13">SUM(C4:C12)</f>
        <v>20115</v>
      </c>
      <c r="D13" s="155">
        <f t="shared" si="1"/>
        <v>50951</v>
      </c>
      <c r="E13" s="155">
        <f t="shared" si="1"/>
        <v>50954</v>
      </c>
      <c r="F13" s="155">
        <f t="shared" si="1"/>
        <v>28028</v>
      </c>
      <c r="G13" s="155">
        <f t="shared" si="1"/>
        <v>59233</v>
      </c>
      <c r="H13" s="155">
        <f t="shared" si="1"/>
        <v>59235</v>
      </c>
      <c r="I13" s="155">
        <f t="shared" si="1"/>
        <v>30766</v>
      </c>
      <c r="J13" s="155">
        <f t="shared" si="1"/>
        <v>30766</v>
      </c>
      <c r="K13" s="155">
        <f t="shared" si="1"/>
        <v>31808</v>
      </c>
      <c r="L13" s="155">
        <f t="shared" si="1"/>
        <v>32054</v>
      </c>
      <c r="M13" s="155">
        <f t="shared" si="1"/>
        <v>32326</v>
      </c>
      <c r="N13" s="155">
        <f>SUM(N4:N12)</f>
        <v>446348</v>
      </c>
    </row>
    <row r="14" spans="1:14" ht="12.75">
      <c r="A14" s="51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ht="13.5" thickBot="1">
      <c r="A15" s="47" t="s">
        <v>207</v>
      </c>
      <c r="B15" s="48" t="s">
        <v>208</v>
      </c>
      <c r="C15" s="48" t="s">
        <v>209</v>
      </c>
      <c r="D15" s="48" t="s">
        <v>210</v>
      </c>
      <c r="E15" s="48" t="s">
        <v>211</v>
      </c>
      <c r="F15" s="48" t="s">
        <v>212</v>
      </c>
      <c r="G15" s="48" t="s">
        <v>213</v>
      </c>
      <c r="H15" s="48" t="s">
        <v>214</v>
      </c>
      <c r="I15" s="48" t="s">
        <v>215</v>
      </c>
      <c r="J15" s="48" t="s">
        <v>216</v>
      </c>
      <c r="K15" s="48" t="s">
        <v>217</v>
      </c>
      <c r="L15" s="48" t="s">
        <v>218</v>
      </c>
      <c r="M15" s="49" t="s">
        <v>219</v>
      </c>
      <c r="N15" s="50" t="s">
        <v>220</v>
      </c>
    </row>
    <row r="16" spans="1:14" ht="22.5">
      <c r="A16" s="105" t="s">
        <v>221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10"/>
      <c r="N16" s="111"/>
    </row>
    <row r="17" spans="1:14" ht="12.75">
      <c r="A17" s="152" t="s">
        <v>229</v>
      </c>
      <c r="B17" s="76">
        <v>2151</v>
      </c>
      <c r="C17" s="76">
        <v>2151</v>
      </c>
      <c r="D17" s="76">
        <v>2151</v>
      </c>
      <c r="E17" s="76">
        <v>2151</v>
      </c>
      <c r="F17" s="76">
        <v>2151</v>
      </c>
      <c r="G17" s="76">
        <v>2151</v>
      </c>
      <c r="H17" s="76">
        <v>2151</v>
      </c>
      <c r="I17" s="76">
        <v>2151</v>
      </c>
      <c r="J17" s="76">
        <v>2151</v>
      </c>
      <c r="K17" s="76">
        <v>2151</v>
      </c>
      <c r="L17" s="76">
        <v>2151</v>
      </c>
      <c r="M17" s="76">
        <v>2151</v>
      </c>
      <c r="N17" s="156">
        <f>SUM(B17:M17)</f>
        <v>25812</v>
      </c>
    </row>
    <row r="18" spans="1:14" ht="12.75">
      <c r="A18" s="152" t="s">
        <v>230</v>
      </c>
      <c r="B18" s="76">
        <v>3307</v>
      </c>
      <c r="C18" s="76">
        <v>3307</v>
      </c>
      <c r="D18" s="76">
        <v>3307</v>
      </c>
      <c r="E18" s="76">
        <v>3307</v>
      </c>
      <c r="F18" s="76">
        <v>3307</v>
      </c>
      <c r="G18" s="76">
        <v>3307</v>
      </c>
      <c r="H18" s="76">
        <v>3307</v>
      </c>
      <c r="I18" s="76">
        <v>3307</v>
      </c>
      <c r="J18" s="76">
        <v>3308</v>
      </c>
      <c r="K18" s="76">
        <v>3307</v>
      </c>
      <c r="L18" s="76">
        <v>3307</v>
      </c>
      <c r="M18" s="153">
        <v>3307</v>
      </c>
      <c r="N18" s="156">
        <f aca="true" t="shared" si="2" ref="N18:N25">SUM(B18:M18)</f>
        <v>39685</v>
      </c>
    </row>
    <row r="19" spans="1:14" ht="22.5">
      <c r="A19" s="152" t="s">
        <v>231</v>
      </c>
      <c r="B19" s="76">
        <v>4808</v>
      </c>
      <c r="C19" s="76">
        <v>4809</v>
      </c>
      <c r="D19" s="76">
        <v>4808</v>
      </c>
      <c r="E19" s="76">
        <v>4809</v>
      </c>
      <c r="F19" s="76">
        <v>4808</v>
      </c>
      <c r="G19" s="76">
        <v>4809</v>
      </c>
      <c r="H19" s="76">
        <v>5651</v>
      </c>
      <c r="I19" s="76">
        <v>5651</v>
      </c>
      <c r="J19" s="76">
        <v>5651</v>
      </c>
      <c r="K19" s="76">
        <v>7910</v>
      </c>
      <c r="L19" s="76">
        <v>7911</v>
      </c>
      <c r="M19" s="153">
        <v>7912</v>
      </c>
      <c r="N19" s="156">
        <f t="shared" si="2"/>
        <v>69537</v>
      </c>
    </row>
    <row r="20" spans="1:14" ht="22.5">
      <c r="A20" s="152" t="s">
        <v>232</v>
      </c>
      <c r="B20" s="76">
        <v>3324</v>
      </c>
      <c r="C20" s="76">
        <v>3324</v>
      </c>
      <c r="D20" s="76">
        <v>3324</v>
      </c>
      <c r="E20" s="76">
        <v>3324</v>
      </c>
      <c r="F20" s="76">
        <v>3324</v>
      </c>
      <c r="G20" s="76">
        <v>3324</v>
      </c>
      <c r="H20" s="76">
        <v>7856</v>
      </c>
      <c r="I20" s="76">
        <v>7856</v>
      </c>
      <c r="J20" s="76">
        <v>7857</v>
      </c>
      <c r="K20" s="76">
        <v>10953</v>
      </c>
      <c r="L20" s="76">
        <v>10953</v>
      </c>
      <c r="M20" s="153">
        <v>10952</v>
      </c>
      <c r="N20" s="156">
        <f t="shared" si="2"/>
        <v>76371</v>
      </c>
    </row>
    <row r="21" spans="1:14" ht="22.5">
      <c r="A21" s="152" t="s">
        <v>233</v>
      </c>
      <c r="B21" s="76"/>
      <c r="C21" s="76"/>
      <c r="D21" s="76"/>
      <c r="E21" s="76"/>
      <c r="F21" s="76"/>
      <c r="G21" s="76"/>
      <c r="H21" s="76"/>
      <c r="I21" s="76">
        <v>24247</v>
      </c>
      <c r="J21" s="76">
        <v>24247</v>
      </c>
      <c r="K21" s="76">
        <v>27368</v>
      </c>
      <c r="L21" s="76">
        <v>19550</v>
      </c>
      <c r="M21" s="153">
        <v>28204</v>
      </c>
      <c r="N21" s="156">
        <f t="shared" si="2"/>
        <v>123616</v>
      </c>
    </row>
    <row r="22" spans="1:14" ht="22.5">
      <c r="A22" s="152" t="s">
        <v>234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156">
        <f t="shared" si="2"/>
        <v>0</v>
      </c>
    </row>
    <row r="23" spans="1:14" ht="12.75">
      <c r="A23" s="152" t="s">
        <v>235</v>
      </c>
      <c r="B23" s="76">
        <v>392</v>
      </c>
      <c r="C23" s="76">
        <v>392</v>
      </c>
      <c r="D23" s="76">
        <v>392</v>
      </c>
      <c r="E23" s="76">
        <v>391</v>
      </c>
      <c r="F23" s="76">
        <v>392</v>
      </c>
      <c r="G23" s="76">
        <v>392</v>
      </c>
      <c r="H23" s="76">
        <v>1324</v>
      </c>
      <c r="I23" s="76">
        <v>1324</v>
      </c>
      <c r="J23" s="76">
        <v>1324</v>
      </c>
      <c r="K23" s="76">
        <v>1235</v>
      </c>
      <c r="L23" s="76">
        <v>1412</v>
      </c>
      <c r="M23" s="153">
        <v>1325</v>
      </c>
      <c r="N23" s="156">
        <f t="shared" si="2"/>
        <v>10295</v>
      </c>
    </row>
    <row r="24" spans="1:14" ht="22.5">
      <c r="A24" s="152" t="s">
        <v>236</v>
      </c>
      <c r="B24" s="76">
        <v>3232</v>
      </c>
      <c r="C24" s="76">
        <v>3232</v>
      </c>
      <c r="D24" s="76">
        <v>3232</v>
      </c>
      <c r="E24" s="76">
        <v>3232</v>
      </c>
      <c r="F24" s="76">
        <v>3232</v>
      </c>
      <c r="G24" s="76">
        <v>3232</v>
      </c>
      <c r="H24" s="76">
        <v>3232</v>
      </c>
      <c r="I24" s="76">
        <v>3233</v>
      </c>
      <c r="J24" s="76">
        <v>3232</v>
      </c>
      <c r="K24" s="76">
        <v>3232</v>
      </c>
      <c r="L24" s="76">
        <v>3232</v>
      </c>
      <c r="M24" s="76">
        <v>3232</v>
      </c>
      <c r="N24" s="156">
        <f t="shared" si="2"/>
        <v>38785</v>
      </c>
    </row>
    <row r="25" spans="1:14" ht="23.25" thickBot="1">
      <c r="A25" s="152" t="s">
        <v>237</v>
      </c>
      <c r="B25" s="76">
        <v>5187</v>
      </c>
      <c r="C25" s="76">
        <v>5187</v>
      </c>
      <c r="D25" s="76">
        <v>5187</v>
      </c>
      <c r="E25" s="76">
        <v>5188</v>
      </c>
      <c r="F25" s="76">
        <v>5187</v>
      </c>
      <c r="G25" s="76">
        <v>5187</v>
      </c>
      <c r="H25" s="76">
        <v>5187</v>
      </c>
      <c r="I25" s="76">
        <v>5188</v>
      </c>
      <c r="J25" s="76">
        <v>5187</v>
      </c>
      <c r="K25" s="76">
        <v>5187</v>
      </c>
      <c r="L25" s="76">
        <v>5187</v>
      </c>
      <c r="M25" s="153">
        <v>5188</v>
      </c>
      <c r="N25" s="156">
        <f t="shared" si="2"/>
        <v>62247</v>
      </c>
    </row>
    <row r="26" spans="1:14" ht="13.5" thickTop="1">
      <c r="A26" s="154" t="s">
        <v>228</v>
      </c>
      <c r="B26" s="155">
        <f>SUM(B17:B25)</f>
        <v>22401</v>
      </c>
      <c r="C26" s="155">
        <f aca="true" t="shared" si="3" ref="C26:N26">SUM(C17:C25)</f>
        <v>22402</v>
      </c>
      <c r="D26" s="155">
        <f t="shared" si="3"/>
        <v>22401</v>
      </c>
      <c r="E26" s="155">
        <f t="shared" si="3"/>
        <v>22402</v>
      </c>
      <c r="F26" s="155">
        <f t="shared" si="3"/>
        <v>22401</v>
      </c>
      <c r="G26" s="155">
        <f t="shared" si="3"/>
        <v>22402</v>
      </c>
      <c r="H26" s="155">
        <f t="shared" si="3"/>
        <v>28708</v>
      </c>
      <c r="I26" s="155">
        <f t="shared" si="3"/>
        <v>52957</v>
      </c>
      <c r="J26" s="155">
        <f t="shared" si="3"/>
        <v>52957</v>
      </c>
      <c r="K26" s="155">
        <f t="shared" si="3"/>
        <v>61343</v>
      </c>
      <c r="L26" s="155">
        <f t="shared" si="3"/>
        <v>53703</v>
      </c>
      <c r="M26" s="155">
        <f t="shared" si="3"/>
        <v>62271</v>
      </c>
      <c r="N26" s="155">
        <f t="shared" si="3"/>
        <v>446348</v>
      </c>
    </row>
    <row r="27" spans="2:14" ht="12.7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</sheetData>
  <sheetProtection/>
  <mergeCells count="1">
    <mergeCell ref="D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0">
      <selection activeCell="D13" sqref="D13"/>
    </sheetView>
  </sheetViews>
  <sheetFormatPr defaultColWidth="9.140625" defaultRowHeight="12.75"/>
  <cols>
    <col min="1" max="1" width="5.28125" style="0" customWidth="1"/>
    <col min="2" max="2" width="20.28125" style="0" customWidth="1"/>
    <col min="3" max="3" width="21.57421875" style="0" customWidth="1"/>
    <col min="4" max="4" width="11.8515625" style="0" customWidth="1"/>
    <col min="5" max="5" width="11.140625" style="0" customWidth="1"/>
    <col min="6" max="6" width="41.7109375" style="0" customWidth="1"/>
  </cols>
  <sheetData>
    <row r="2" ht="12.75">
      <c r="F2" s="56" t="s">
        <v>339</v>
      </c>
    </row>
    <row r="5" spans="2:6" ht="12.75">
      <c r="B5" s="57" t="s">
        <v>340</v>
      </c>
      <c r="C5" s="57"/>
      <c r="D5" s="57"/>
      <c r="E5" s="57"/>
      <c r="F5" s="57"/>
    </row>
    <row r="6" ht="12.75">
      <c r="F6" s="58" t="s">
        <v>120</v>
      </c>
    </row>
    <row r="7" spans="1:6" ht="48">
      <c r="A7" s="54"/>
      <c r="B7" s="59" t="s">
        <v>341</v>
      </c>
      <c r="C7" s="59" t="s">
        <v>342</v>
      </c>
      <c r="D7" s="60" t="s">
        <v>343</v>
      </c>
      <c r="E7" s="60" t="s">
        <v>344</v>
      </c>
      <c r="F7" s="60" t="s">
        <v>345</v>
      </c>
    </row>
    <row r="8" spans="1:6" ht="84">
      <c r="A8" s="54" t="s">
        <v>346</v>
      </c>
      <c r="B8" s="60" t="s">
        <v>347</v>
      </c>
      <c r="C8" s="59" t="s">
        <v>348</v>
      </c>
      <c r="D8" s="61">
        <v>27882</v>
      </c>
      <c r="E8" s="61">
        <v>27882</v>
      </c>
      <c r="F8" s="60" t="s">
        <v>349</v>
      </c>
    </row>
    <row r="9" spans="1:6" ht="72">
      <c r="A9" s="54" t="s">
        <v>350</v>
      </c>
      <c r="B9" s="60" t="s">
        <v>351</v>
      </c>
      <c r="C9" s="59" t="s">
        <v>352</v>
      </c>
      <c r="D9" s="61">
        <v>54389</v>
      </c>
      <c r="E9" s="61">
        <v>54389</v>
      </c>
      <c r="F9" s="60" t="s">
        <v>353</v>
      </c>
    </row>
    <row r="10" spans="1:6" ht="72">
      <c r="A10" s="54" t="s">
        <v>354</v>
      </c>
      <c r="B10" s="59" t="s">
        <v>355</v>
      </c>
      <c r="C10" s="60" t="s">
        <v>356</v>
      </c>
      <c r="D10" s="61">
        <v>32000</v>
      </c>
      <c r="E10" s="61">
        <v>32000</v>
      </c>
      <c r="F10" s="60" t="s">
        <v>357</v>
      </c>
    </row>
    <row r="11" spans="1:6" ht="96">
      <c r="A11" s="54" t="s">
        <v>358</v>
      </c>
      <c r="B11" s="60" t="s">
        <v>359</v>
      </c>
      <c r="C11" s="60" t="s">
        <v>360</v>
      </c>
      <c r="D11" s="61">
        <v>3500</v>
      </c>
      <c r="E11" s="61">
        <v>3500</v>
      </c>
      <c r="F11" s="60" t="s">
        <v>361</v>
      </c>
    </row>
    <row r="12" spans="1:6" ht="84">
      <c r="A12" s="54" t="s">
        <v>411</v>
      </c>
      <c r="B12" s="60" t="s">
        <v>412</v>
      </c>
      <c r="C12" s="60" t="s">
        <v>413</v>
      </c>
      <c r="D12" s="61">
        <v>9983</v>
      </c>
      <c r="E12" s="61">
        <v>2496</v>
      </c>
      <c r="F12" s="60" t="s">
        <v>414</v>
      </c>
    </row>
    <row r="13" spans="1:6" ht="12.75">
      <c r="A13" s="54"/>
      <c r="B13" s="62" t="s">
        <v>228</v>
      </c>
      <c r="C13" s="62"/>
      <c r="D13" s="63">
        <f>SUM(D8:D12)</f>
        <v>127754</v>
      </c>
      <c r="E13" s="63">
        <f>SUM(E8:E12)</f>
        <v>120267</v>
      </c>
      <c r="F13" s="5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koszonebe</dc:creator>
  <cp:keywords/>
  <dc:description/>
  <cp:lastModifiedBy>I</cp:lastModifiedBy>
  <cp:lastPrinted>2013-10-24T13:42:08Z</cp:lastPrinted>
  <dcterms:created xsi:type="dcterms:W3CDTF">2013-05-30T07:48:18Z</dcterms:created>
  <dcterms:modified xsi:type="dcterms:W3CDTF">2014-05-15T09:49:00Z</dcterms:modified>
  <cp:category/>
  <cp:version/>
  <cp:contentType/>
  <cp:contentStatus/>
</cp:coreProperties>
</file>